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iagrams/data3.xml" ContentType="application/vnd.openxmlformats-officedocument.drawingml.diagramData+xml"/>
  <Override PartName="/xl/diagrams/data1.xml" ContentType="application/vnd.openxmlformats-officedocument.drawingml.diagramData+xml"/>
  <Override PartName="/xl/diagrams/data2.xml" ContentType="application/vnd.openxmlformats-officedocument.drawingml.diagramData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1018435030\Desktop\"/>
    </mc:Choice>
  </mc:AlternateContent>
  <xr:revisionPtr revIDLastSave="0" documentId="13_ncr:1_{F5BA916D-4577-455F-9868-F91D054609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IDO" sheetId="20" r:id="rId1"/>
    <sheet name="EMPRESA POR TIPO DE AERONAVE" sheetId="17" r:id="rId2"/>
    <sheet name="COBERTURA" sheetId="18" r:id="rId3"/>
    <sheet name="GRAFICAS" sheetId="19" r:id="rId4"/>
    <sheet name="PAX REGULAR NACIONAL - INTER" sheetId="3" r:id="rId5"/>
    <sheet name="CARGA NACIONAL - INTER" sheetId="6" r:id="rId6"/>
    <sheet name="COMERCIAL REGIONAL" sheetId="8" r:id="rId7"/>
    <sheet name="AEROTAXIS" sheetId="9" r:id="rId8"/>
    <sheet name="TRABAJOS AEREOS ESPECIALES" sheetId="11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1" hidden="1">'EMPRESA POR TIPO DE AERONAVE'!$A$2:$D$237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9" l="1"/>
  <c r="E45" i="19"/>
  <c r="E44" i="19"/>
  <c r="D44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C12" i="18"/>
  <c r="B12" i="18"/>
  <c r="D11" i="18"/>
  <c r="D10" i="18"/>
  <c r="D9" i="18"/>
  <c r="D8" i="18"/>
  <c r="D7" i="18"/>
  <c r="D6" i="18"/>
  <c r="D5" i="18"/>
  <c r="D12" i="18" l="1"/>
  <c r="U24" i="11" l="1"/>
  <c r="U25" i="11"/>
  <c r="U26" i="11"/>
  <c r="U27" i="11"/>
  <c r="U28" i="11"/>
  <c r="U29" i="11"/>
  <c r="U30" i="11"/>
  <c r="U31" i="11"/>
  <c r="U32" i="11"/>
  <c r="U33" i="11"/>
  <c r="U34" i="11"/>
  <c r="U35" i="11"/>
  <c r="U36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23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F23" i="11"/>
  <c r="E23" i="11"/>
  <c r="D23" i="11"/>
  <c r="C23" i="11"/>
  <c r="B23" i="11"/>
  <c r="F36" i="11"/>
  <c r="E36" i="11"/>
  <c r="D36" i="11"/>
  <c r="C36" i="11"/>
  <c r="B36" i="11"/>
  <c r="F35" i="11"/>
  <c r="E35" i="11"/>
  <c r="D35" i="11"/>
  <c r="C35" i="11"/>
  <c r="B35" i="11"/>
  <c r="F34" i="11"/>
  <c r="E34" i="11"/>
  <c r="D34" i="11"/>
  <c r="C34" i="11"/>
  <c r="B34" i="11"/>
  <c r="F33" i="11"/>
  <c r="E33" i="11"/>
  <c r="D33" i="11"/>
  <c r="C33" i="11"/>
  <c r="B33" i="11"/>
  <c r="F32" i="11"/>
  <c r="E32" i="11"/>
  <c r="D32" i="11"/>
  <c r="C32" i="11"/>
  <c r="B32" i="11"/>
  <c r="F31" i="11"/>
  <c r="E31" i="11"/>
  <c r="D31" i="11"/>
  <c r="C31" i="11"/>
  <c r="B31" i="11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F27" i="11"/>
  <c r="E27" i="11"/>
  <c r="D27" i="11"/>
  <c r="C27" i="11"/>
  <c r="B27" i="11"/>
  <c r="F26" i="11"/>
  <c r="E26" i="11"/>
  <c r="D26" i="11"/>
  <c r="C26" i="11"/>
  <c r="B26" i="11"/>
  <c r="F25" i="11"/>
  <c r="E25" i="11"/>
  <c r="D25" i="11"/>
  <c r="C25" i="11"/>
  <c r="B25" i="11"/>
  <c r="F24" i="11"/>
  <c r="E24" i="11"/>
  <c r="D24" i="11"/>
  <c r="C24" i="11"/>
  <c r="B24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B17" i="11"/>
  <c r="C13" i="11"/>
  <c r="C18" i="11" s="1"/>
  <c r="D13" i="11"/>
  <c r="D18" i="11" s="1"/>
  <c r="E13" i="11"/>
  <c r="E18" i="11" s="1"/>
  <c r="F13" i="11"/>
  <c r="F18" i="11" s="1"/>
  <c r="G13" i="11"/>
  <c r="H13" i="11"/>
  <c r="I13" i="11"/>
  <c r="J13" i="11"/>
  <c r="K13" i="11"/>
  <c r="L13" i="11"/>
  <c r="M13" i="11"/>
  <c r="N13" i="11"/>
  <c r="O13" i="11"/>
  <c r="O18" i="11" s="1"/>
  <c r="P13" i="11"/>
  <c r="P18" i="11" s="1"/>
  <c r="Q13" i="11"/>
  <c r="Q18" i="11" s="1"/>
  <c r="R13" i="11"/>
  <c r="R18" i="11" s="1"/>
  <c r="S13" i="11"/>
  <c r="T13" i="11"/>
  <c r="U13" i="11"/>
  <c r="B13" i="11"/>
  <c r="B18" i="11" s="1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C23" i="9"/>
  <c r="AB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23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X18" i="9" s="1"/>
  <c r="Y17" i="9"/>
  <c r="Z17" i="9"/>
  <c r="AA17" i="9"/>
  <c r="AB17" i="9"/>
  <c r="AC17" i="9"/>
  <c r="B17" i="9"/>
  <c r="C13" i="9"/>
  <c r="D13" i="9"/>
  <c r="D18" i="9" s="1"/>
  <c r="E13" i="9"/>
  <c r="F13" i="9"/>
  <c r="F18" i="9" s="1"/>
  <c r="G13" i="9"/>
  <c r="H13" i="9"/>
  <c r="H18" i="9" s="1"/>
  <c r="I13" i="9"/>
  <c r="J13" i="9"/>
  <c r="K13" i="9"/>
  <c r="L13" i="9"/>
  <c r="M13" i="9"/>
  <c r="N13" i="9"/>
  <c r="O13" i="9"/>
  <c r="P13" i="9"/>
  <c r="P18" i="9" s="1"/>
  <c r="Q13" i="9"/>
  <c r="R13" i="9"/>
  <c r="R18" i="9" s="1"/>
  <c r="S13" i="9"/>
  <c r="S18" i="9" s="1"/>
  <c r="T13" i="9"/>
  <c r="T18" i="9" s="1"/>
  <c r="U13" i="9"/>
  <c r="U18" i="9" s="1"/>
  <c r="V13" i="9"/>
  <c r="W13" i="9"/>
  <c r="X13" i="9"/>
  <c r="Y13" i="9"/>
  <c r="Z13" i="9"/>
  <c r="AA13" i="9"/>
  <c r="AB13" i="9"/>
  <c r="AB18" i="9" s="1"/>
  <c r="AC13" i="9"/>
  <c r="B13" i="9"/>
  <c r="B18" i="9" s="1"/>
  <c r="B35" i="8"/>
  <c r="B34" i="8"/>
  <c r="B31" i="8"/>
  <c r="B29" i="8"/>
  <c r="B28" i="8"/>
  <c r="B25" i="8"/>
  <c r="B23" i="8"/>
  <c r="C17" i="8"/>
  <c r="C18" i="8" s="1"/>
  <c r="D17" i="8"/>
  <c r="E17" i="8"/>
  <c r="B17" i="8"/>
  <c r="C13" i="8"/>
  <c r="D13" i="8"/>
  <c r="E13" i="8"/>
  <c r="B13" i="8"/>
  <c r="B18" i="8" s="1"/>
  <c r="B32" i="8" s="1"/>
  <c r="H18" i="6"/>
  <c r="H32" i="6" s="1"/>
  <c r="J18" i="6"/>
  <c r="J34" i="6" s="1"/>
  <c r="L18" i="6"/>
  <c r="L24" i="6" s="1"/>
  <c r="C17" i="6"/>
  <c r="D17" i="6"/>
  <c r="E17" i="6"/>
  <c r="E18" i="6" s="1"/>
  <c r="F17" i="6"/>
  <c r="G17" i="6"/>
  <c r="G18" i="6" s="1"/>
  <c r="H17" i="6"/>
  <c r="I17" i="6"/>
  <c r="I18" i="6" s="1"/>
  <c r="J17" i="6"/>
  <c r="K17" i="6"/>
  <c r="L17" i="6"/>
  <c r="B17" i="6"/>
  <c r="B18" i="6" s="1"/>
  <c r="C13" i="6"/>
  <c r="D13" i="6"/>
  <c r="E13" i="6"/>
  <c r="F13" i="6"/>
  <c r="G13" i="6"/>
  <c r="H13" i="6"/>
  <c r="I13" i="6"/>
  <c r="J13" i="6"/>
  <c r="K13" i="6"/>
  <c r="L13" i="6"/>
  <c r="B13" i="6"/>
  <c r="N18" i="11" l="1"/>
  <c r="M18" i="11"/>
  <c r="K18" i="11"/>
  <c r="J18" i="11"/>
  <c r="U18" i="11"/>
  <c r="I18" i="11"/>
  <c r="T18" i="11"/>
  <c r="H18" i="11"/>
  <c r="S18" i="11"/>
  <c r="G18" i="11"/>
  <c r="L18" i="11"/>
  <c r="I18" i="9"/>
  <c r="W18" i="9"/>
  <c r="AA18" i="9"/>
  <c r="C18" i="9"/>
  <c r="O18" i="9"/>
  <c r="G18" i="9"/>
  <c r="V18" i="9"/>
  <c r="J18" i="9"/>
  <c r="Z18" i="9"/>
  <c r="M18" i="9"/>
  <c r="N18" i="9"/>
  <c r="Y18" i="9"/>
  <c r="L18" i="9"/>
  <c r="K18" i="9"/>
  <c r="AC18" i="9"/>
  <c r="Q18" i="9"/>
  <c r="E18" i="9"/>
  <c r="C26" i="8"/>
  <c r="C28" i="8"/>
  <c r="C23" i="8"/>
  <c r="C25" i="8"/>
  <c r="C36" i="8"/>
  <c r="C33" i="8"/>
  <c r="C30" i="8"/>
  <c r="C27" i="8"/>
  <c r="C24" i="8"/>
  <c r="C29" i="8"/>
  <c r="C31" i="8"/>
  <c r="C32" i="8"/>
  <c r="C34" i="8"/>
  <c r="C35" i="8"/>
  <c r="B26" i="8"/>
  <c r="E18" i="8"/>
  <c r="B24" i="8"/>
  <c r="B27" i="8"/>
  <c r="B30" i="8"/>
  <c r="B33" i="8"/>
  <c r="B36" i="8"/>
  <c r="D18" i="8"/>
  <c r="D35" i="8" s="1"/>
  <c r="I33" i="6"/>
  <c r="I26" i="6"/>
  <c r="I30" i="6"/>
  <c r="E31" i="6"/>
  <c r="L35" i="6"/>
  <c r="H27" i="6"/>
  <c r="H29" i="6"/>
  <c r="I35" i="6"/>
  <c r="I31" i="6"/>
  <c r="H25" i="6"/>
  <c r="F31" i="6"/>
  <c r="L31" i="6"/>
  <c r="J35" i="6"/>
  <c r="F18" i="6"/>
  <c r="F24" i="6" s="1"/>
  <c r="B28" i="6"/>
  <c r="B29" i="6"/>
  <c r="B25" i="6"/>
  <c r="B30" i="6"/>
  <c r="B31" i="6"/>
  <c r="B33" i="6"/>
  <c r="B23" i="6"/>
  <c r="B32" i="6"/>
  <c r="B34" i="6"/>
  <c r="B24" i="6"/>
  <c r="B36" i="6"/>
  <c r="B26" i="6"/>
  <c r="B27" i="6"/>
  <c r="G32" i="6"/>
  <c r="G34" i="6"/>
  <c r="G33" i="6"/>
  <c r="G23" i="6"/>
  <c r="G24" i="6"/>
  <c r="G35" i="6"/>
  <c r="G25" i="6"/>
  <c r="G26" i="6"/>
  <c r="G27" i="6"/>
  <c r="G28" i="6"/>
  <c r="G29" i="6"/>
  <c r="G30" i="6"/>
  <c r="G36" i="6"/>
  <c r="E29" i="6"/>
  <c r="E32" i="6"/>
  <c r="E34" i="6"/>
  <c r="E30" i="6"/>
  <c r="E33" i="6"/>
  <c r="E23" i="6"/>
  <c r="E26" i="6"/>
  <c r="E24" i="6"/>
  <c r="E36" i="6"/>
  <c r="E25" i="6"/>
  <c r="E27" i="6"/>
  <c r="E28" i="6"/>
  <c r="K31" i="6"/>
  <c r="G31" i="6"/>
  <c r="F30" i="6"/>
  <c r="F32" i="6"/>
  <c r="F33" i="6"/>
  <c r="F23" i="6"/>
  <c r="F35" i="6"/>
  <c r="F34" i="6"/>
  <c r="F36" i="6"/>
  <c r="F25" i="6"/>
  <c r="F26" i="6"/>
  <c r="F27" i="6"/>
  <c r="F28" i="6"/>
  <c r="F29" i="6"/>
  <c r="B35" i="6"/>
  <c r="J27" i="6"/>
  <c r="D18" i="6"/>
  <c r="H31" i="6"/>
  <c r="I32" i="6"/>
  <c r="J33" i="6"/>
  <c r="C18" i="6"/>
  <c r="L23" i="6"/>
  <c r="H30" i="6"/>
  <c r="J32" i="6"/>
  <c r="L34" i="6"/>
  <c r="J31" i="6"/>
  <c r="L33" i="6"/>
  <c r="H28" i="6"/>
  <c r="I29" i="6"/>
  <c r="J30" i="6"/>
  <c r="L32" i="6"/>
  <c r="I28" i="6"/>
  <c r="J29" i="6"/>
  <c r="K18" i="6"/>
  <c r="E35" i="6"/>
  <c r="H26" i="6"/>
  <c r="I27" i="6"/>
  <c r="J28" i="6"/>
  <c r="L30" i="6"/>
  <c r="H36" i="6"/>
  <c r="H24" i="6"/>
  <c r="I25" i="6"/>
  <c r="J26" i="6"/>
  <c r="L28" i="6"/>
  <c r="I36" i="6"/>
  <c r="L27" i="6"/>
  <c r="H23" i="6"/>
  <c r="H34" i="6"/>
  <c r="J36" i="6"/>
  <c r="J24" i="6"/>
  <c r="L26" i="6"/>
  <c r="J25" i="6"/>
  <c r="I23" i="6"/>
  <c r="H33" i="6"/>
  <c r="I34" i="6"/>
  <c r="L25" i="6"/>
  <c r="L29" i="6"/>
  <c r="H35" i="6"/>
  <c r="I24" i="6"/>
  <c r="J23" i="6"/>
  <c r="L36" i="6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23" i="3"/>
  <c r="AE18" i="3"/>
  <c r="AE17" i="3"/>
  <c r="AE6" i="3"/>
  <c r="AE7" i="3"/>
  <c r="AE8" i="3"/>
  <c r="AE9" i="3"/>
  <c r="AE10" i="3"/>
  <c r="AE11" i="3"/>
  <c r="AE12" i="3"/>
  <c r="AE13" i="3"/>
  <c r="AE14" i="3"/>
  <c r="AE15" i="3"/>
  <c r="AE16" i="3"/>
  <c r="AE5" i="3"/>
  <c r="AE20" i="3"/>
  <c r="AE19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23" i="3"/>
  <c r="K17" i="3"/>
  <c r="K18" i="3" s="1"/>
  <c r="K6" i="3"/>
  <c r="K7" i="3"/>
  <c r="K8" i="3"/>
  <c r="K9" i="3"/>
  <c r="K10" i="3"/>
  <c r="K11" i="3"/>
  <c r="K12" i="3"/>
  <c r="K13" i="3"/>
  <c r="K14" i="3"/>
  <c r="K15" i="3"/>
  <c r="K16" i="3"/>
  <c r="K5" i="3"/>
  <c r="K20" i="3"/>
  <c r="K19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C17" i="3"/>
  <c r="D17" i="3"/>
  <c r="E17" i="3"/>
  <c r="F17" i="3"/>
  <c r="G17" i="3"/>
  <c r="H17" i="3"/>
  <c r="I17" i="3"/>
  <c r="J17" i="3"/>
  <c r="B17" i="3"/>
  <c r="C13" i="3"/>
  <c r="D13" i="3"/>
  <c r="E13" i="3"/>
  <c r="F13" i="3"/>
  <c r="G13" i="3"/>
  <c r="H13" i="3"/>
  <c r="I13" i="3"/>
  <c r="J13" i="3"/>
  <c r="B13" i="3"/>
  <c r="E36" i="8" l="1"/>
  <c r="E33" i="8"/>
  <c r="E30" i="8"/>
  <c r="E27" i="8"/>
  <c r="E24" i="8"/>
  <c r="E28" i="8"/>
  <c r="E31" i="8"/>
  <c r="E32" i="8"/>
  <c r="E29" i="8"/>
  <c r="E26" i="8"/>
  <c r="E23" i="8"/>
  <c r="E25" i="8"/>
  <c r="E34" i="8"/>
  <c r="D26" i="8"/>
  <c r="D31" i="8"/>
  <c r="D36" i="8"/>
  <c r="D33" i="8"/>
  <c r="D30" i="8"/>
  <c r="D27" i="8"/>
  <c r="D24" i="8"/>
  <c r="D32" i="8"/>
  <c r="D34" i="8"/>
  <c r="D29" i="8"/>
  <c r="D25" i="8"/>
  <c r="D23" i="8"/>
  <c r="D28" i="8"/>
  <c r="E35" i="8"/>
  <c r="D28" i="6"/>
  <c r="D32" i="6"/>
  <c r="D29" i="6"/>
  <c r="D30" i="6"/>
  <c r="D34" i="6"/>
  <c r="D23" i="6"/>
  <c r="D35" i="6"/>
  <c r="D24" i="6"/>
  <c r="D36" i="6"/>
  <c r="D25" i="6"/>
  <c r="D26" i="6"/>
  <c r="D27" i="6"/>
  <c r="D33" i="6"/>
  <c r="K24" i="6"/>
  <c r="K36" i="6"/>
  <c r="K25" i="6"/>
  <c r="K26" i="6"/>
  <c r="K28" i="6"/>
  <c r="K27" i="6"/>
  <c r="K29" i="6"/>
  <c r="K30" i="6"/>
  <c r="K32" i="6"/>
  <c r="K33" i="6"/>
  <c r="K34" i="6"/>
  <c r="K23" i="6"/>
  <c r="K35" i="6"/>
  <c r="C27" i="6"/>
  <c r="C30" i="6"/>
  <c r="C23" i="6"/>
  <c r="C24" i="6"/>
  <c r="C28" i="6"/>
  <c r="C29" i="6"/>
  <c r="C31" i="6"/>
  <c r="C32" i="6"/>
  <c r="C33" i="6"/>
  <c r="C34" i="6"/>
  <c r="C25" i="6"/>
  <c r="C26" i="6"/>
  <c r="C36" i="6"/>
  <c r="C35" i="6"/>
  <c r="D31" i="6"/>
  <c r="AA18" i="3"/>
  <c r="AA24" i="3" s="1"/>
  <c r="D18" i="3"/>
  <c r="D36" i="3" s="1"/>
  <c r="C18" i="3"/>
  <c r="C36" i="3" s="1"/>
  <c r="V35" i="3"/>
  <c r="U18" i="3"/>
  <c r="U30" i="3" s="1"/>
  <c r="V18" i="3"/>
  <c r="V31" i="3" s="1"/>
  <c r="J18" i="3"/>
  <c r="J32" i="3" s="1"/>
  <c r="V23" i="3"/>
  <c r="D25" i="3"/>
  <c r="D28" i="3"/>
  <c r="D26" i="3"/>
  <c r="D29" i="3"/>
  <c r="W18" i="3"/>
  <c r="W24" i="3" s="1"/>
  <c r="D31" i="3"/>
  <c r="X18" i="3"/>
  <c r="X33" i="3" s="1"/>
  <c r="D32" i="3"/>
  <c r="V34" i="3"/>
  <c r="D34" i="3"/>
  <c r="V33" i="3"/>
  <c r="D35" i="3"/>
  <c r="V30" i="3"/>
  <c r="P18" i="3"/>
  <c r="P31" i="3" s="1"/>
  <c r="AB18" i="3"/>
  <c r="AB27" i="3" s="1"/>
  <c r="R18" i="3"/>
  <c r="R24" i="3" s="1"/>
  <c r="AD18" i="3"/>
  <c r="AD27" i="3" s="1"/>
  <c r="D23" i="3"/>
  <c r="O18" i="3"/>
  <c r="O24" i="3" s="1"/>
  <c r="W30" i="3"/>
  <c r="C23" i="3"/>
  <c r="C26" i="3"/>
  <c r="C29" i="3"/>
  <c r="C32" i="3"/>
  <c r="Z18" i="3"/>
  <c r="J26" i="3"/>
  <c r="V26" i="3"/>
  <c r="Y18" i="3"/>
  <c r="R31" i="3"/>
  <c r="J23" i="3"/>
  <c r="X23" i="3"/>
  <c r="AB29" i="3"/>
  <c r="C28" i="3"/>
  <c r="C34" i="3"/>
  <c r="V36" i="3"/>
  <c r="V24" i="3"/>
  <c r="X25" i="3"/>
  <c r="J34" i="3"/>
  <c r="Q18" i="3"/>
  <c r="AC18" i="3"/>
  <c r="R26" i="3"/>
  <c r="C24" i="3"/>
  <c r="C27" i="3"/>
  <c r="C30" i="3"/>
  <c r="S18" i="3"/>
  <c r="S35" i="3" s="1"/>
  <c r="W33" i="3"/>
  <c r="J33" i="3"/>
  <c r="C33" i="3"/>
  <c r="D24" i="3"/>
  <c r="D30" i="3"/>
  <c r="D33" i="3"/>
  <c r="J31" i="3"/>
  <c r="T18" i="3"/>
  <c r="H18" i="3"/>
  <c r="H35" i="3" s="1"/>
  <c r="F18" i="3"/>
  <c r="F35" i="3" s="1"/>
  <c r="B18" i="3"/>
  <c r="I18" i="3"/>
  <c r="I31" i="3" s="1"/>
  <c r="G18" i="3"/>
  <c r="G35" i="3" s="1"/>
  <c r="E18" i="3"/>
  <c r="O36" i="3" l="1"/>
  <c r="U32" i="3"/>
  <c r="U34" i="3"/>
  <c r="X26" i="3"/>
  <c r="P32" i="3"/>
  <c r="U35" i="3"/>
  <c r="AB31" i="3"/>
  <c r="AB25" i="3"/>
  <c r="P30" i="3"/>
  <c r="C25" i="3"/>
  <c r="X30" i="3"/>
  <c r="D27" i="3"/>
  <c r="X36" i="3"/>
  <c r="V25" i="3"/>
  <c r="V28" i="3"/>
  <c r="C35" i="3"/>
  <c r="AD31" i="3"/>
  <c r="U28" i="3"/>
  <c r="U33" i="3"/>
  <c r="R25" i="3"/>
  <c r="AA23" i="3"/>
  <c r="R28" i="3"/>
  <c r="AA30" i="3"/>
  <c r="AA32" i="3"/>
  <c r="AB32" i="3"/>
  <c r="J29" i="3"/>
  <c r="AA31" i="3"/>
  <c r="U31" i="3"/>
  <c r="R27" i="3"/>
  <c r="J35" i="3"/>
  <c r="W26" i="3"/>
  <c r="W27" i="3"/>
  <c r="AA35" i="3"/>
  <c r="W35" i="3"/>
  <c r="AB36" i="3"/>
  <c r="U27" i="3"/>
  <c r="R23" i="3"/>
  <c r="AA29" i="3"/>
  <c r="J28" i="3"/>
  <c r="U24" i="3"/>
  <c r="AA26" i="3"/>
  <c r="W25" i="3"/>
  <c r="U36" i="3"/>
  <c r="U26" i="3"/>
  <c r="W31" i="3"/>
  <c r="AA28" i="3"/>
  <c r="AA36" i="3"/>
  <c r="AA25" i="3"/>
  <c r="AA27" i="3"/>
  <c r="R29" i="3"/>
  <c r="J27" i="3"/>
  <c r="U29" i="3"/>
  <c r="X34" i="3"/>
  <c r="X24" i="3"/>
  <c r="J24" i="3"/>
  <c r="J25" i="3"/>
  <c r="AA33" i="3"/>
  <c r="AA34" i="3"/>
  <c r="X35" i="3"/>
  <c r="P36" i="3"/>
  <c r="O28" i="3"/>
  <c r="P35" i="3"/>
  <c r="P27" i="3"/>
  <c r="P29" i="3"/>
  <c r="O31" i="3"/>
  <c r="P23" i="3"/>
  <c r="J30" i="3"/>
  <c r="V32" i="3"/>
  <c r="V27" i="3"/>
  <c r="O35" i="3"/>
  <c r="P24" i="3"/>
  <c r="P25" i="3"/>
  <c r="P26" i="3"/>
  <c r="J36" i="3"/>
  <c r="R30" i="3"/>
  <c r="U25" i="3"/>
  <c r="U23" i="3"/>
  <c r="V29" i="3"/>
  <c r="P28" i="3"/>
  <c r="R36" i="3"/>
  <c r="C31" i="3"/>
  <c r="X29" i="3"/>
  <c r="R34" i="3"/>
  <c r="AD36" i="3"/>
  <c r="AD26" i="3"/>
  <c r="AD29" i="3"/>
  <c r="AD35" i="3"/>
  <c r="AD28" i="3"/>
  <c r="AD33" i="3"/>
  <c r="X28" i="3"/>
  <c r="R32" i="3"/>
  <c r="R33" i="3"/>
  <c r="X31" i="3"/>
  <c r="X32" i="3"/>
  <c r="AB24" i="3"/>
  <c r="AB34" i="3"/>
  <c r="AB23" i="3"/>
  <c r="W32" i="3"/>
  <c r="W28" i="3"/>
  <c r="W34" i="3"/>
  <c r="R35" i="3"/>
  <c r="P34" i="3"/>
  <c r="P33" i="3"/>
  <c r="H31" i="3"/>
  <c r="AB35" i="3"/>
  <c r="AD24" i="3"/>
  <c r="AD34" i="3"/>
  <c r="AD25" i="3"/>
  <c r="W36" i="3"/>
  <c r="AD32" i="3"/>
  <c r="AB30" i="3"/>
  <c r="W29" i="3"/>
  <c r="AD23" i="3"/>
  <c r="O30" i="3"/>
  <c r="O25" i="3"/>
  <c r="O26" i="3"/>
  <c r="O27" i="3"/>
  <c r="O29" i="3"/>
  <c r="O32" i="3"/>
  <c r="O33" i="3"/>
  <c r="O34" i="3"/>
  <c r="O23" i="3"/>
  <c r="AD30" i="3"/>
  <c r="AB26" i="3"/>
  <c r="AB28" i="3"/>
  <c r="X27" i="3"/>
  <c r="W23" i="3"/>
  <c r="AB33" i="3"/>
  <c r="Y34" i="3"/>
  <c r="Y36" i="3"/>
  <c r="Y24" i="3"/>
  <c r="Y25" i="3"/>
  <c r="Y26" i="3"/>
  <c r="Y27" i="3"/>
  <c r="Y23" i="3"/>
  <c r="Y28" i="3"/>
  <c r="Y29" i="3"/>
  <c r="Y30" i="3"/>
  <c r="Y32" i="3"/>
  <c r="Y33" i="3"/>
  <c r="AC25" i="3"/>
  <c r="AC23" i="3"/>
  <c r="AC27" i="3"/>
  <c r="AC26" i="3"/>
  <c r="AC28" i="3"/>
  <c r="AC29" i="3"/>
  <c r="AC30" i="3"/>
  <c r="AC33" i="3"/>
  <c r="AC32" i="3"/>
  <c r="AC34" i="3"/>
  <c r="AC36" i="3"/>
  <c r="AC24" i="3"/>
  <c r="T29" i="3"/>
  <c r="T30" i="3"/>
  <c r="T31" i="3"/>
  <c r="T32" i="3"/>
  <c r="T33" i="3"/>
  <c r="T34" i="3"/>
  <c r="T25" i="3"/>
  <c r="T24" i="3"/>
  <c r="T36" i="3"/>
  <c r="T26" i="3"/>
  <c r="T27" i="3"/>
  <c r="T23" i="3"/>
  <c r="T28" i="3"/>
  <c r="E34" i="3"/>
  <c r="E31" i="3"/>
  <c r="E28" i="3"/>
  <c r="E25" i="3"/>
  <c r="E29" i="3"/>
  <c r="E26" i="3"/>
  <c r="E23" i="3"/>
  <c r="E32" i="3"/>
  <c r="E36" i="3"/>
  <c r="E33" i="3"/>
  <c r="E30" i="3"/>
  <c r="E27" i="3"/>
  <c r="E24" i="3"/>
  <c r="G31" i="3"/>
  <c r="G28" i="3"/>
  <c r="G25" i="3"/>
  <c r="G34" i="3"/>
  <c r="G32" i="3"/>
  <c r="G29" i="3"/>
  <c r="G26" i="3"/>
  <c r="G23" i="3"/>
  <c r="G36" i="3"/>
  <c r="G33" i="3"/>
  <c r="G30" i="3"/>
  <c r="G27" i="3"/>
  <c r="G24" i="3"/>
  <c r="Q24" i="3"/>
  <c r="Q36" i="3"/>
  <c r="Q25" i="3"/>
  <c r="Q26" i="3"/>
  <c r="Q27" i="3"/>
  <c r="Q23" i="3"/>
  <c r="Q28" i="3"/>
  <c r="Q29" i="3"/>
  <c r="Q30" i="3"/>
  <c r="Q32" i="3"/>
  <c r="Q34" i="3"/>
  <c r="Q33" i="3"/>
  <c r="I35" i="3"/>
  <c r="I32" i="3"/>
  <c r="I29" i="3"/>
  <c r="I26" i="3"/>
  <c r="I23" i="3"/>
  <c r="I30" i="3"/>
  <c r="I36" i="3"/>
  <c r="I33" i="3"/>
  <c r="I27" i="3"/>
  <c r="I24" i="3"/>
  <c r="I34" i="3"/>
  <c r="I28" i="3"/>
  <c r="I25" i="3"/>
  <c r="Q35" i="3"/>
  <c r="B36" i="3"/>
  <c r="B33" i="3"/>
  <c r="B30" i="3"/>
  <c r="B27" i="3"/>
  <c r="B24" i="3"/>
  <c r="B34" i="3"/>
  <c r="B28" i="3"/>
  <c r="B25" i="3"/>
  <c r="B32" i="3"/>
  <c r="B29" i="3"/>
  <c r="B26" i="3"/>
  <c r="B23" i="3"/>
  <c r="Z24" i="3"/>
  <c r="Z36" i="3"/>
  <c r="Z25" i="3"/>
  <c r="Z26" i="3"/>
  <c r="Z27" i="3"/>
  <c r="Z23" i="3"/>
  <c r="Z28" i="3"/>
  <c r="Z31" i="3"/>
  <c r="Z29" i="3"/>
  <c r="Z30" i="3"/>
  <c r="Z32" i="3"/>
  <c r="Z34" i="3"/>
  <c r="Z33" i="3"/>
  <c r="Z35" i="3"/>
  <c r="Y31" i="3"/>
  <c r="F34" i="3"/>
  <c r="F28" i="3"/>
  <c r="F25" i="3"/>
  <c r="F32" i="3"/>
  <c r="F29" i="3"/>
  <c r="F26" i="3"/>
  <c r="F23" i="3"/>
  <c r="F36" i="3"/>
  <c r="F33" i="3"/>
  <c r="F30" i="3"/>
  <c r="F27" i="3"/>
  <c r="F24" i="3"/>
  <c r="F31" i="3"/>
  <c r="H34" i="3"/>
  <c r="H28" i="3"/>
  <c r="H25" i="3"/>
  <c r="H32" i="3"/>
  <c r="H29" i="3"/>
  <c r="H26" i="3"/>
  <c r="H23" i="3"/>
  <c r="H30" i="3"/>
  <c r="H36" i="3"/>
  <c r="H27" i="3"/>
  <c r="H33" i="3"/>
  <c r="H24" i="3"/>
  <c r="S28" i="3"/>
  <c r="S30" i="3"/>
  <c r="S29" i="3"/>
  <c r="S31" i="3"/>
  <c r="S32" i="3"/>
  <c r="S33" i="3"/>
  <c r="S36" i="3"/>
  <c r="S34" i="3"/>
  <c r="S24" i="3"/>
  <c r="S25" i="3"/>
  <c r="S23" i="3"/>
  <c r="S26" i="3"/>
  <c r="S27" i="3"/>
  <c r="Y35" i="3"/>
  <c r="B31" i="3"/>
  <c r="AC31" i="3"/>
  <c r="T35" i="3"/>
  <c r="Q31" i="3"/>
  <c r="B35" i="3"/>
  <c r="E35" i="3"/>
  <c r="AC35" i="3"/>
</calcChain>
</file>

<file path=xl/sharedStrings.xml><?xml version="1.0" encoding="utf-8"?>
<sst xmlns="http://schemas.openxmlformats.org/spreadsheetml/2006/main" count="1391" uniqueCount="505">
  <si>
    <t>SIGLA</t>
  </si>
  <si>
    <t>Razon Social</t>
  </si>
  <si>
    <t>DESIGNADOR</t>
  </si>
  <si>
    <t>COSTOS TOTALES</t>
  </si>
  <si>
    <t>Numero Horas</t>
  </si>
  <si>
    <t>Numero Aeronaves</t>
  </si>
  <si>
    <t>0BE</t>
  </si>
  <si>
    <t>AERO AGROPECUARIA DEL NORTE S.A.S. AEROPENORT S.A.S.</t>
  </si>
  <si>
    <t>AG</t>
  </si>
  <si>
    <t>PA36</t>
  </si>
  <si>
    <t>SS2T</t>
  </si>
  <si>
    <t>PA25</t>
  </si>
  <si>
    <t>C188</t>
  </si>
  <si>
    <t>0BH</t>
  </si>
  <si>
    <t>C206</t>
  </si>
  <si>
    <t>C208</t>
  </si>
  <si>
    <t>0BM</t>
  </si>
  <si>
    <t>AERO SANIDAD AGRICOLA S.A.S - ASA S.A.S.</t>
  </si>
  <si>
    <t>0BR</t>
  </si>
  <si>
    <t>COMPAÑIA AEROFUMIGACIONES CALIMA S.A.S. CALIMA S.A.S.</t>
  </si>
  <si>
    <t>PA18</t>
  </si>
  <si>
    <t>0BT</t>
  </si>
  <si>
    <t>COMPAÑÍA AERO AGRÍCOLA INTEGRAL S.A.S. CAAISA</t>
  </si>
  <si>
    <t>0CC</t>
  </si>
  <si>
    <t>0CK</t>
  </si>
  <si>
    <t>FUMIGACION AEREA DEL ORIENTE S.A.S FARO</t>
  </si>
  <si>
    <t>0CP</t>
  </si>
  <si>
    <t>SERVICIOS AGRICOLAS FIBA S.A.S.</t>
  </si>
  <si>
    <t>P28A</t>
  </si>
  <si>
    <t>0CR</t>
  </si>
  <si>
    <t>SERVICIOS DE FUMIGACION AEREA GARAY S.A.S. FUMIGARAY  S.A.S.</t>
  </si>
  <si>
    <t>0CT</t>
  </si>
  <si>
    <t>FUMIGACIONES AEREAS DEL NORTE S.A.S.</t>
  </si>
  <si>
    <t>0DL</t>
  </si>
  <si>
    <t>0DP</t>
  </si>
  <si>
    <t>0DR</t>
  </si>
  <si>
    <t>SERVICIO AÉREO DEL ORIENTE S.A.S. "SAO S.A.S."</t>
  </si>
  <si>
    <t>0DS</t>
  </si>
  <si>
    <t>0DT</t>
  </si>
  <si>
    <t>SERVICIOS AEROAGRICOLAS DEL CASANARE S.A.S. - SAAC S.A.S.</t>
  </si>
  <si>
    <t>0DU</t>
  </si>
  <si>
    <t>ASPERSIONES TECNICAS DEL CAMPO LIMITADA AEROTEC LTDA.</t>
  </si>
  <si>
    <t>0DW</t>
  </si>
  <si>
    <t>QUIMBAYA EXPLORACION Y RECURSOS GEOMATICOS S.A.S. QUERGEO S.A.S.</t>
  </si>
  <si>
    <t>AF</t>
  </si>
  <si>
    <t>C182</t>
  </si>
  <si>
    <t>0DX</t>
  </si>
  <si>
    <t>TRABAJOS AEREOS ESPECIALES AVIACION AGRICOLA S.A.S. TAES S.A.S.</t>
  </si>
  <si>
    <t>0DY</t>
  </si>
  <si>
    <t>COMPAÑIA COLOMBIANA DE AEROSERVICIOS C.C.A. LTDA.</t>
  </si>
  <si>
    <t>0DZ</t>
  </si>
  <si>
    <t>FUNDACION CARDIOVASCULAR DE COLOMBIA</t>
  </si>
  <si>
    <t>AB</t>
  </si>
  <si>
    <t>LJ31</t>
  </si>
  <si>
    <t>0EA</t>
  </si>
  <si>
    <t>COLCHARTER IPS S.A.S.</t>
  </si>
  <si>
    <t>PA34</t>
  </si>
  <si>
    <t>C414</t>
  </si>
  <si>
    <t>AC90</t>
  </si>
  <si>
    <t>0EC</t>
  </si>
  <si>
    <t>T34P</t>
  </si>
  <si>
    <t>0ED</t>
  </si>
  <si>
    <t>B06</t>
  </si>
  <si>
    <t>0EM</t>
  </si>
  <si>
    <t>C180</t>
  </si>
  <si>
    <t>TE</t>
  </si>
  <si>
    <t>0ET</t>
  </si>
  <si>
    <t>A100</t>
  </si>
  <si>
    <t>1AE</t>
  </si>
  <si>
    <t>AERO APOYO LTDA. TRANSPORTE AEREO DE APOYO PETROLERO</t>
  </si>
  <si>
    <t>TA</t>
  </si>
  <si>
    <t>1AS</t>
  </si>
  <si>
    <t>TAXI AEREO DEL ALTO MENEGUA LTDA.-AEROMENEGUA LTDA-</t>
  </si>
  <si>
    <t>C172</t>
  </si>
  <si>
    <t>1BB</t>
  </si>
  <si>
    <t>AEROLINEAS DEL LLANO S.A.S. - ALLAS S.A.S.</t>
  </si>
  <si>
    <t>DC3</t>
  </si>
  <si>
    <t>PA32</t>
  </si>
  <si>
    <t>1BC</t>
  </si>
  <si>
    <t>INTERNACIONAL EJECUTIVA DE AVIACION S.A.S.</t>
  </si>
  <si>
    <t>CL60</t>
  </si>
  <si>
    <t>1BO</t>
  </si>
  <si>
    <t>1BR</t>
  </si>
  <si>
    <t>AEROLINEAS LLANERAS ARALL LTDA.</t>
  </si>
  <si>
    <t>1BT</t>
  </si>
  <si>
    <t>AEROVIAS REGIONALES DEL ORIENTE S.A.S. ARO S.A.S.</t>
  </si>
  <si>
    <t>1CG</t>
  </si>
  <si>
    <t>PA31</t>
  </si>
  <si>
    <t>1CP</t>
  </si>
  <si>
    <t>AS50</t>
  </si>
  <si>
    <t>1DF</t>
  </si>
  <si>
    <t>LINEAS AEREAS DEL NORTE DE SANTANDER S.A.S. LANS S.A.S.</t>
  </si>
  <si>
    <t>B190</t>
  </si>
  <si>
    <t>1DY</t>
  </si>
  <si>
    <t>1ED</t>
  </si>
  <si>
    <t>SERVICIOS AEREOS PANAMERICANOS SARPA S.A.S.</t>
  </si>
  <si>
    <t>L410</t>
  </si>
  <si>
    <t>E145</t>
  </si>
  <si>
    <t>JS32</t>
  </si>
  <si>
    <t>1EE</t>
  </si>
  <si>
    <t>A119</t>
  </si>
  <si>
    <t>1EG</t>
  </si>
  <si>
    <t>C210</t>
  </si>
  <si>
    <t>1EH</t>
  </si>
  <si>
    <t>SERVICIO AEREO DE CAPURGANA S.A. - SEARCA S.A.</t>
  </si>
  <si>
    <t>CR</t>
  </si>
  <si>
    <t>B350</t>
  </si>
  <si>
    <t>GLF6</t>
  </si>
  <si>
    <t>1EN</t>
  </si>
  <si>
    <t>B105</t>
  </si>
  <si>
    <t>1EQ</t>
  </si>
  <si>
    <t>TAERCO LTDA. TAXI AEREO COLOMBIANO</t>
  </si>
  <si>
    <t>C402</t>
  </si>
  <si>
    <t>1FR</t>
  </si>
  <si>
    <t>1FZ</t>
  </si>
  <si>
    <t>HELI JET SAS</t>
  </si>
  <si>
    <t>C303</t>
  </si>
  <si>
    <t>1GM</t>
  </si>
  <si>
    <t>DELTA HELICOPTEROS S.A.S.</t>
  </si>
  <si>
    <t>1GP</t>
  </si>
  <si>
    <t>AERO TAXI GUAYMARAL ATG  S.A.S.</t>
  </si>
  <si>
    <t>1GQ</t>
  </si>
  <si>
    <t>AMBULANCIAS AEREAS DE COLOMBIA S.A.S.</t>
  </si>
  <si>
    <t>1GR</t>
  </si>
  <si>
    <t>PACIFICA DE AVIACION S.A.S.</t>
  </si>
  <si>
    <t>1HB</t>
  </si>
  <si>
    <t>HANGAR 29 S.A.S.</t>
  </si>
  <si>
    <t>6AF</t>
  </si>
  <si>
    <t>CA</t>
  </si>
  <si>
    <t>PA</t>
  </si>
  <si>
    <t>A319</t>
  </si>
  <si>
    <t>B763</t>
  </si>
  <si>
    <t>ACA</t>
  </si>
  <si>
    <t>AIR CANADA SUCURSAL COLOMBIA</t>
  </si>
  <si>
    <t>A333</t>
  </si>
  <si>
    <t>ACL</t>
  </si>
  <si>
    <t>AN26</t>
  </si>
  <si>
    <t>B734</t>
  </si>
  <si>
    <t>AEA</t>
  </si>
  <si>
    <t>B788</t>
  </si>
  <si>
    <t>AFR</t>
  </si>
  <si>
    <t>SOCIEDAD AIR FRANCE</t>
  </si>
  <si>
    <t>AMX</t>
  </si>
  <si>
    <t>B738</t>
  </si>
  <si>
    <t>ARE</t>
  </si>
  <si>
    <t>AEROVIAS DE INTEGRACION REGIONAL S.A. AIRES S.A.</t>
  </si>
  <si>
    <t>TR</t>
  </si>
  <si>
    <t>A320</t>
  </si>
  <si>
    <t>ARG</t>
  </si>
  <si>
    <t>AEROLINEAS ARGENTINAS</t>
  </si>
  <si>
    <t>B737</t>
  </si>
  <si>
    <t>AVA</t>
  </si>
  <si>
    <t>AEROVIAS DEL CONTINENTE AMERICANO S.A. AVIANCA</t>
  </si>
  <si>
    <t>A332</t>
  </si>
  <si>
    <t>AVR</t>
  </si>
  <si>
    <t>SC</t>
  </si>
  <si>
    <t>CMP</t>
  </si>
  <si>
    <t>DAE</t>
  </si>
  <si>
    <t>DHL AERO EXPRESO S.A. SUCURSAL COLOMBIA</t>
  </si>
  <si>
    <t>B752</t>
  </si>
  <si>
    <t>DAL</t>
  </si>
  <si>
    <t>DELTA AIR LINES INC. SUCURSAL DE COLOMBIA</t>
  </si>
  <si>
    <t>DLH</t>
  </si>
  <si>
    <t>DEUTSCHE LUFTHANSA AKTIENGESELLSCHAFT</t>
  </si>
  <si>
    <t>EFY</t>
  </si>
  <si>
    <t>AT46</t>
  </si>
  <si>
    <t>AT76</t>
  </si>
  <si>
    <t>EZR</t>
  </si>
  <si>
    <t>PC</t>
  </si>
  <si>
    <t>SF50</t>
  </si>
  <si>
    <t>FDX</t>
  </si>
  <si>
    <t>FEDERAL EXPRESS CORPORATION</t>
  </si>
  <si>
    <t>GLG</t>
  </si>
  <si>
    <t>GTI</t>
  </si>
  <si>
    <t>HTS</t>
  </si>
  <si>
    <t>HELISTAR S.A.S.</t>
  </si>
  <si>
    <t>A139</t>
  </si>
  <si>
    <t>MI8</t>
  </si>
  <si>
    <t>EC45</t>
  </si>
  <si>
    <t>B212</t>
  </si>
  <si>
    <t>B412</t>
  </si>
  <si>
    <t>F2TH</t>
  </si>
  <si>
    <t>IBE</t>
  </si>
  <si>
    <t>IBERIA LINEAS AEREAS DE ESPANA SOCIEDAD ANONIMA OPERADORA SUCURSAL COLOMBIANA - IBERIA OPERADORA</t>
  </si>
  <si>
    <t>KLM</t>
  </si>
  <si>
    <t>KRE</t>
  </si>
  <si>
    <t>AEROSUCRE S.A.</t>
  </si>
  <si>
    <t>B733</t>
  </si>
  <si>
    <t>B722</t>
  </si>
  <si>
    <t>B732</t>
  </si>
  <si>
    <t>LAE</t>
  </si>
  <si>
    <t>LINEA AEREA CARGUERA DE COLOMBIA S.A.</t>
  </si>
  <si>
    <t>LAN</t>
  </si>
  <si>
    <t>LATAM AIRLINES GROUP S.A.</t>
  </si>
  <si>
    <t>LNE</t>
  </si>
  <si>
    <t>LPE</t>
  </si>
  <si>
    <t>LRC</t>
  </si>
  <si>
    <t>LTG</t>
  </si>
  <si>
    <t>MAA</t>
  </si>
  <si>
    <t>NKS</t>
  </si>
  <si>
    <t>SPIRIT AIRLINES INC</t>
  </si>
  <si>
    <t>A20N</t>
  </si>
  <si>
    <t>NSE</t>
  </si>
  <si>
    <t>AT45</t>
  </si>
  <si>
    <t>OAA</t>
  </si>
  <si>
    <t>OEF</t>
  </si>
  <si>
    <t>PUE</t>
  </si>
  <si>
    <t>RPB</t>
  </si>
  <si>
    <t>AEROREPUBLICA S.A.</t>
  </si>
  <si>
    <t>SKU</t>
  </si>
  <si>
    <t>RE</t>
  </si>
  <si>
    <t>TAI</t>
  </si>
  <si>
    <t>TACA INTERNATIONAL AIRLINES S A SUCURSAL COLOMBIA</t>
  </si>
  <si>
    <t>TAM</t>
  </si>
  <si>
    <t>TAM LINHAS AEREAS S A SUCURSAL COLOMBIA</t>
  </si>
  <si>
    <t>THY</t>
  </si>
  <si>
    <t>TPA</t>
  </si>
  <si>
    <t>UAL</t>
  </si>
  <si>
    <t>UNITED AIRLINES INC.</t>
  </si>
  <si>
    <t>UPS</t>
  </si>
  <si>
    <t>UNITED PARCEL SERVICE CO. SUCURSAL COLOMBIA</t>
  </si>
  <si>
    <t>VOI</t>
  </si>
  <si>
    <t>TRIPULACIÓN</t>
  </si>
  <si>
    <t>SEGUROS</t>
  </si>
  <si>
    <t>SERVICIOS AERONAUTICOS</t>
  </si>
  <si>
    <t>MANTENIMIENTO</t>
  </si>
  <si>
    <t>SERVICIO A PASAJEROS</t>
  </si>
  <si>
    <t>COMBUSTIBLE</t>
  </si>
  <si>
    <t>DEPRECIACIÓN</t>
  </si>
  <si>
    <t>ARRIENDOS</t>
  </si>
  <si>
    <t>ADMINISTRACIÓN</t>
  </si>
  <si>
    <t>VENTAS</t>
  </si>
  <si>
    <t>FINANCIEROS</t>
  </si>
  <si>
    <t>A359</t>
  </si>
  <si>
    <t>B38M</t>
  </si>
  <si>
    <t>A346</t>
  </si>
  <si>
    <t>B744</t>
  </si>
  <si>
    <t>B78X</t>
  </si>
  <si>
    <t>B789</t>
  </si>
  <si>
    <t>TOTAL COSTOS DIRECTOS</t>
  </si>
  <si>
    <t>TOTAL COSTOS INDIRECTOS</t>
  </si>
  <si>
    <t>EMPRESAS</t>
  </si>
  <si>
    <t>DESIGNADORES</t>
  </si>
  <si>
    <t>EMPRESAS DE TRANSPORTE PASAJEROS REGULAR NACIONAL</t>
  </si>
  <si>
    <t>COSTOS DE OPERACIÓN POR TIPO DE AERONAVE - I SEMESTRE DE 2024</t>
  </si>
  <si>
    <t>AVA - AVR</t>
  </si>
  <si>
    <t>ARE - AVA - AVR</t>
  </si>
  <si>
    <t>NSE - EFY</t>
  </si>
  <si>
    <t>PARTICIPACION</t>
  </si>
  <si>
    <t>Total Tripulación</t>
  </si>
  <si>
    <t>Total Seguros</t>
  </si>
  <si>
    <t>Total Servicios Aeronaúticos</t>
  </si>
  <si>
    <t>Total Mantenimiento</t>
  </si>
  <si>
    <t>Total Servicio a Pasajeros</t>
  </si>
  <si>
    <t>Total Combustible</t>
  </si>
  <si>
    <t>Total Depreciación</t>
  </si>
  <si>
    <t>Total Arriendo</t>
  </si>
  <si>
    <t>Total COSTOS DIRECTOS</t>
  </si>
  <si>
    <t>Total Administración</t>
  </si>
  <si>
    <t>Total Ventas</t>
  </si>
  <si>
    <t>Total Financieros</t>
  </si>
  <si>
    <t>Total COSTOS INDIRECTOS</t>
  </si>
  <si>
    <t>AAL - GLG - LPE</t>
  </si>
  <si>
    <t>GLG - GUG - JBU - LAN - LNE - LPE - LRC - TAI - VIV</t>
  </si>
  <si>
    <t>AFR - IBE</t>
  </si>
  <si>
    <t>AMX - UAL</t>
  </si>
  <si>
    <t>CMP - DAL</t>
  </si>
  <si>
    <t>AEA - LAN</t>
  </si>
  <si>
    <t>EMPRESAS DE TRANSPORTE PASAJEROS REGULAR INTERNACIONAL</t>
  </si>
  <si>
    <t>Promedio</t>
  </si>
  <si>
    <t>SERVICIOSAERONAUTICOS</t>
  </si>
  <si>
    <t>SERVICIOAPASAJEROS</t>
  </si>
  <si>
    <t>DAE - UPS</t>
  </si>
  <si>
    <t>ABX - LTG - FDX - LAE - UPS</t>
  </si>
  <si>
    <t>EMPRESAS DE TRANSPORTE AEREO - CARGA NACIONAL E INTERNACIONAL</t>
  </si>
  <si>
    <t>NKS - TAM - VOI - SKU</t>
  </si>
  <si>
    <t>EMPRESAS DE TRANSPORTE AEREO COMERCIAL REGIONAL</t>
  </si>
  <si>
    <t>EMPRESAS DE TRANSPORTE AEREO AEROTAXIS</t>
  </si>
  <si>
    <t>1BO - 1CP - 1EE - 1GM - 1HB</t>
  </si>
  <si>
    <t>1DF - 1EO</t>
  </si>
  <si>
    <t>1AS - 1BR - 1BT - 1EG - 1HE</t>
  </si>
  <si>
    <t>1BT - 1DF - 1EG - 1HH</t>
  </si>
  <si>
    <t>1AE - 1BR - 1BT - 1CP - 1DF - 1EG - 1FR - 1FZ - 1HE - 1HH</t>
  </si>
  <si>
    <t>1EG - 1FZ</t>
  </si>
  <si>
    <t>1EQ - 1FR - 1FZ - 1GR - 3GH</t>
  </si>
  <si>
    <t>1ED - 1GR</t>
  </si>
  <si>
    <t>1BB - 1BT</t>
  </si>
  <si>
    <t>1CP - 1DF - 1DY - 1EO - 1EQ - 1GP</t>
  </si>
  <si>
    <t>0BE - 0BM - 0BN - 0BR - 0CC - 0CX - 0DL - 0DS - 0ER</t>
  </si>
  <si>
    <t>0BH - 0DP - 0DT - 0DU - 0EC - 1GQ</t>
  </si>
  <si>
    <t>0BH - 0EV</t>
  </si>
  <si>
    <t>0CP - 0CT</t>
  </si>
  <si>
    <t>0BE - 0DR - 0DX - 0DY - 1GQ</t>
  </si>
  <si>
    <t>0EA - 0EC - 0ED - 0ES - 0EF</t>
  </si>
  <si>
    <t>0BE - 0BR - 0BT - 0CR</t>
  </si>
  <si>
    <t>EMPRESAS DE TRABAJOS AEREOS  ESPECIALES</t>
  </si>
  <si>
    <t>COSTOS DE OPERACIÓN HORA BLOQUE POR TIPO DE AERONAVE - I SEMESTRE DE 2024</t>
  </si>
  <si>
    <t>CONTENIDO</t>
  </si>
  <si>
    <t>PAG</t>
  </si>
  <si>
    <t>CONCEPTO</t>
  </si>
  <si>
    <t>RELACION EMPRESA - TIPO DE AERONAVE</t>
  </si>
  <si>
    <t>COBERTURA</t>
  </si>
  <si>
    <t xml:space="preserve">EMPRESAS DE TRANSPORTE AEREO PASAJEROS NACIONAL REGULAR </t>
  </si>
  <si>
    <t>EMPRESAS DE TRANSPORTE AEREO CARGA NACIONAL -  INTERNACIONAL</t>
  </si>
  <si>
    <t>TRABAJOS AEREOS ESPECIALES</t>
  </si>
  <si>
    <t>Actividad</t>
  </si>
  <si>
    <t>HELICOPTEROS NACIONALES DE COLOMBIA S.A.S. "HELICOL S.A.S."</t>
  </si>
  <si>
    <t>HEL</t>
  </si>
  <si>
    <t>1FU</t>
  </si>
  <si>
    <t>LAN PERU S.A. SUCURSAL COLOMBIA</t>
  </si>
  <si>
    <t>TAMPA CARGO S.A.S</t>
  </si>
  <si>
    <t>AN12</t>
  </si>
  <si>
    <t>AER CARIBE</t>
  </si>
  <si>
    <t>1BG</t>
  </si>
  <si>
    <t>LATINOAMERICANA DE SERVICIOS AEREO S.A.S. LASER AEREO S.A.S.</t>
  </si>
  <si>
    <t>2EO</t>
  </si>
  <si>
    <t>AN32</t>
  </si>
  <si>
    <t>SOCIEDAD AEREA DEL CAQUETA LTDA.</t>
  </si>
  <si>
    <t>SDK</t>
  </si>
  <si>
    <t>AT3P</t>
  </si>
  <si>
    <t>EMPRESA AÉREA DE SERVICIOS Y FACILITACIÓN LOGÍSTICA INTEGRAL S.A. - EASYFLY S.A.</t>
  </si>
  <si>
    <t>SERVICIO AEREO A TERRITORIOS NACIONALES  S.A. - SATENA</t>
  </si>
  <si>
    <t>COMPAÑIA DE VUELO DE HELICOPTEROS COMERCIALES S.A.S. HELIFLY S.A.S.</t>
  </si>
  <si>
    <t>AEROCHARTER ANDINA S.A</t>
  </si>
  <si>
    <t>1FQ</t>
  </si>
  <si>
    <t>SERVICIOS INTEGRALES HELICOPORTADOS S.A.S. - SICHER HELICOPTERS S.A.S.</t>
  </si>
  <si>
    <t>TRANSPORTE AEREO DE COLOMBIA S.A. TAC S.A.</t>
  </si>
  <si>
    <t>1FC</t>
  </si>
  <si>
    <t>GLOBAL SERVICE AVIATION S.A.S.</t>
  </si>
  <si>
    <t>1GO</t>
  </si>
  <si>
    <t>AVIONES DEL CESAR S.A.S.</t>
  </si>
  <si>
    <t>HELISERVICE LTDA</t>
  </si>
  <si>
    <t>1CV</t>
  </si>
  <si>
    <t>SASA SOCIEDAD AERONAUTICA DE SANTANDER S.A.</t>
  </si>
  <si>
    <t>RIO SUR S. A.</t>
  </si>
  <si>
    <t>1DS</t>
  </si>
  <si>
    <t>B407</t>
  </si>
  <si>
    <t>HELISUR S.A.S.</t>
  </si>
  <si>
    <t>1GY</t>
  </si>
  <si>
    <t>B60T</t>
  </si>
  <si>
    <t>AMERIJET INTERNATIONAL COLOMBIA</t>
  </si>
  <si>
    <t>AJT</t>
  </si>
  <si>
    <t>VENSECAR INTERNACIONAL C. A.  SUCURSAL COLOMBIA</t>
  </si>
  <si>
    <t>VEC</t>
  </si>
  <si>
    <t>AEROVIAS DE MEXICO S. A. AEROMEXICO SUCURSAL COLOMBIA</t>
  </si>
  <si>
    <t>COMPAÑIA PANAMEÑA DE AVIACION S.A. COPA AIRLINES</t>
  </si>
  <si>
    <t>B742</t>
  </si>
  <si>
    <t>CARGOLUX AIRLINES INTERNATIONAL S.A. SUCURSAL COLOMBIA.</t>
  </si>
  <si>
    <t>CLX</t>
  </si>
  <si>
    <t>ABSA AEROLINEAS BRASILERAS S.A</t>
  </si>
  <si>
    <t>MASAIR. AEROTRANSPORTES MAS DE CARGA SUCURSAL COL.</t>
  </si>
  <si>
    <t>BE35</t>
  </si>
  <si>
    <t>BE40</t>
  </si>
  <si>
    <t>BE9L</t>
  </si>
  <si>
    <t>BN2P</t>
  </si>
  <si>
    <t>AEROTAXI DEL UPIA S.A.S.  AERUPIA S.A.S.</t>
  </si>
  <si>
    <t>1BE</t>
  </si>
  <si>
    <t>AEROTAXI DEL ORIENTE COLOMBIANO AEROCOL S.A.S</t>
  </si>
  <si>
    <t>1AM</t>
  </si>
  <si>
    <t>AEROLINEAS PETROLERAS S.A.S. - ALPES S.A.S.</t>
  </si>
  <si>
    <t>1BP</t>
  </si>
  <si>
    <t>AERO SERVICIOS ESPECIALIZADOS ASES S.A.S</t>
  </si>
  <si>
    <t>1GJ</t>
  </si>
  <si>
    <t>AMERICA'S AIR SAS</t>
  </si>
  <si>
    <t>1GU</t>
  </si>
  <si>
    <t>COMPAÑIA AEROAGRICOLA DE LOS LLANOS S.A.S. AGILL S.A.S. (ANTES COMPAÑIA AEROAGRICOLA GIRARDOT LTDA. AGIL LTDA.)</t>
  </si>
  <si>
    <t>ISATECH CORPORATION S A S</t>
  </si>
  <si>
    <t>0EB</t>
  </si>
  <si>
    <t>FAGA LTDA. FUMIGACIONES AEREAS GAVIOTAS CIA.</t>
  </si>
  <si>
    <t>FARI LTDA. FUMIGACIONES AEREAS DEL ARIARI</t>
  </si>
  <si>
    <t>0CJ</t>
  </si>
  <si>
    <t>HELICE LTDA. FUMIGACION AEREA</t>
  </si>
  <si>
    <t>0CW</t>
  </si>
  <si>
    <t>SERVICIO AÉREO DE FUMIGACIÓN COLOMBIANA LTDA. "SAFUCO"</t>
  </si>
  <si>
    <t>0DA</t>
  </si>
  <si>
    <t>SAMA LTDA. SOCIEDAD AEROAGRICOLA DE MAGANGUE</t>
  </si>
  <si>
    <t>0DC</t>
  </si>
  <si>
    <t>FUMIVILLA LTDA FUMIGACIONES AEREAS DE VILLANUEVA  LIMITADA</t>
  </si>
  <si>
    <t>FAGAN S. EN C. FUMIGACION AEREA LOS GAVANES</t>
  </si>
  <si>
    <t>HELIGOLFO S.A.S.</t>
  </si>
  <si>
    <t>1GB</t>
  </si>
  <si>
    <t>AEROESTUDIOS SOCIEDAD ANONIMA "AEROESTUDIOS S.A."</t>
  </si>
  <si>
    <t>0AC</t>
  </si>
  <si>
    <t>COMERCIALIZADORA ECO LIMITADA</t>
  </si>
  <si>
    <t>SAE SERVICIOS AÉREOS ESPECIALES GLOBAL LIFE AMBULANCIAS S.A.S.</t>
  </si>
  <si>
    <t>SERVICIOS AEREOS DEL GUAVIARE LIMITADA SAVIARE LTDA.</t>
  </si>
  <si>
    <t>AEROEJECUTIVOS DE ANTIOQUIA S.A.</t>
  </si>
  <si>
    <t>TRANSPACIFICOS Y CIA S.A.S.</t>
  </si>
  <si>
    <t>1HC</t>
  </si>
  <si>
    <t>AVIONES PUBLICITARIOS DE COLOMBIA  S.A.S AERIAL SIGN S.A.S</t>
  </si>
  <si>
    <t>COMPAÑÍA ESPECIALIZADA EN TRABAJOS AEROAGRÍCOLAS S.A.S.</t>
  </si>
  <si>
    <t>0BS</t>
  </si>
  <si>
    <t>VANNET S.A.S.</t>
  </si>
  <si>
    <t>0EG</t>
  </si>
  <si>
    <t>AEROEXPRESO DEL PACIFICO S.A.</t>
  </si>
  <si>
    <t>1FT</t>
  </si>
  <si>
    <t>AVIOCHARTER S.A.S.</t>
  </si>
  <si>
    <t>1FV</t>
  </si>
  <si>
    <t>SOLAIR S. A. S.</t>
  </si>
  <si>
    <t>1GS</t>
  </si>
  <si>
    <t>C421</t>
  </si>
  <si>
    <t>C90A</t>
  </si>
  <si>
    <t>CL30</t>
  </si>
  <si>
    <t>AIR COLOMBIA S.A.S.</t>
  </si>
  <si>
    <t>6AD</t>
  </si>
  <si>
    <t>AEROLINEAS ANDINAS S.A</t>
  </si>
  <si>
    <t>DC3T</t>
  </si>
  <si>
    <t>E135</t>
  </si>
  <si>
    <t>EC35</t>
  </si>
  <si>
    <t>GLF4</t>
  </si>
  <si>
    <t>H500</t>
  </si>
  <si>
    <t>SIS SOLUCIONES INTEGRALES GNSS S.A.S.</t>
  </si>
  <si>
    <t>1HD</t>
  </si>
  <si>
    <t>M18</t>
  </si>
  <si>
    <t>VERTICAL DE AVIACION S.A.S.</t>
  </si>
  <si>
    <t>1CW</t>
  </si>
  <si>
    <t>AEROESTAR LTDA</t>
  </si>
  <si>
    <t>1GK</t>
  </si>
  <si>
    <t>COALCESAR LTDA. COOP MULTIACTIVA  ALGODONERA DEL DEPTO DEL CESAR</t>
  </si>
  <si>
    <t>0BV</t>
  </si>
  <si>
    <t>SERVICIO DE FUMIGACIÓN AÉREA DEL CASANARE SFA LTDA</t>
  </si>
  <si>
    <t>0DM</t>
  </si>
  <si>
    <t>LINEAS AEREAS GALAN LIMITADA AEROGALAN</t>
  </si>
  <si>
    <t>1AP</t>
  </si>
  <si>
    <t>TRANSPORTES AEREOS DEL ARIARI S.A.S. - TARI S.A.S.</t>
  </si>
  <si>
    <t>1EY</t>
  </si>
  <si>
    <t>SERVICIO AEREO REGIONAL SAER LTDA</t>
  </si>
  <si>
    <t>CHARTER EXPRESS S.A.S.</t>
  </si>
  <si>
    <t>1GW</t>
  </si>
  <si>
    <t>MG MEDICAL GROUP S.A.S.</t>
  </si>
  <si>
    <t>GOOD - FLY  CO  S.A.S</t>
  </si>
  <si>
    <t>PA46</t>
  </si>
  <si>
    <t>R22</t>
  </si>
  <si>
    <t>R44</t>
  </si>
  <si>
    <t>AEROEXPRESS S.A.S.</t>
  </si>
  <si>
    <t>1GC</t>
  </si>
  <si>
    <t>R66</t>
  </si>
  <si>
    <t>S76</t>
  </si>
  <si>
    <t>T210</t>
  </si>
  <si>
    <t>AMA LTDA. AVIONES Y MAQUINARIAS AGRICOLAS</t>
  </si>
  <si>
    <t>0DQ</t>
  </si>
  <si>
    <t>ULAC</t>
  </si>
  <si>
    <t>MODALIDADES</t>
  </si>
  <si>
    <t>No. EMPRE. PRESENTARÓN INFORME</t>
  </si>
  <si>
    <t>TOTAL EMPRESAS VIGENTES</t>
  </si>
  <si>
    <t>% COBERTURA</t>
  </si>
  <si>
    <t>PASAJEROS REGULAR NACIONAL</t>
  </si>
  <si>
    <t>PASAJEROS REGULAR INTERNACIONAL</t>
  </si>
  <si>
    <t>TRABAJOS AÉREOS ESPECIALES - AVIACION AGRICOLA</t>
  </si>
  <si>
    <r>
      <t xml:space="preserve">TRABAJOS AÉREOS ESPECIALES: </t>
    </r>
    <r>
      <rPr>
        <sz val="10"/>
        <color indexed="8"/>
        <rFont val="Calibri"/>
        <family val="2"/>
      </rPr>
      <t>(Publicidad, aerofotografía, ambulancia, etc.)</t>
    </r>
  </si>
  <si>
    <t>Comparativo Costos de Operación Transporte regular Doméstico I semestre.</t>
  </si>
  <si>
    <t>CONCEPTOS</t>
  </si>
  <si>
    <t>PARTICIPACIÓN %</t>
  </si>
  <si>
    <t>VARIACIÓN %</t>
  </si>
  <si>
    <t xml:space="preserve">Tripulación  </t>
  </si>
  <si>
    <t>Seguros</t>
  </si>
  <si>
    <t xml:space="preserve">Servicios Aeronaúticos </t>
  </si>
  <si>
    <t xml:space="preserve">Mantenimiento </t>
  </si>
  <si>
    <t>Servicio de Pasajeros</t>
  </si>
  <si>
    <t xml:space="preserve">Combustible </t>
  </si>
  <si>
    <t>Depreciación</t>
  </si>
  <si>
    <t xml:space="preserve">Arriendo </t>
  </si>
  <si>
    <t xml:space="preserve">Administración </t>
  </si>
  <si>
    <t>Ventas</t>
  </si>
  <si>
    <t>Financieros</t>
  </si>
  <si>
    <t>COSTOS  TOTALES</t>
  </si>
  <si>
    <t>Número Horas</t>
  </si>
  <si>
    <t>COSTOS DE OPERACIÓN POR TIPO DE AERONAVE I SEMESTRE DE 2024</t>
  </si>
  <si>
    <t>COMPARATIVO EMPRESAS PAX REGULAR NACIONAL I SEMESTRE 2023 VS 2024</t>
  </si>
  <si>
    <t>EMPRESAS DE TRANSPORTE AEREO - AEROTAXIS</t>
  </si>
  <si>
    <t>LAN ECUADOR S.A. SUCURSAL COLOMBIA</t>
  </si>
  <si>
    <t>LINEAS AEREAS COSTARRICENSES S.A. - LACSA</t>
  </si>
  <si>
    <t>AEROLINEAS GALAPAGOS - AEROGAL</t>
  </si>
  <si>
    <t>AIR EUROPA LINEAS AEREAS SOCIEDAD ANONIMA</t>
  </si>
  <si>
    <t>PLUS ULTRA</t>
  </si>
  <si>
    <t>B7M8</t>
  </si>
  <si>
    <t>VOLARIS COSTA RICA</t>
  </si>
  <si>
    <t>VOC</t>
  </si>
  <si>
    <t>VOLARIS MEXICO</t>
  </si>
  <si>
    <t>REGIONAL EXPRESS AMERICAS</t>
  </si>
  <si>
    <t>EZ AIR</t>
  </si>
  <si>
    <t>SKY AIRLINES</t>
  </si>
  <si>
    <t>K.L.M. CIA REAL HOLANDESA DE AVIACIÓN</t>
  </si>
  <si>
    <t>B773</t>
  </si>
  <si>
    <t>TURKISH AIRLINES</t>
  </si>
  <si>
    <t>CARGA NACIONAL - INTERNACIONAL</t>
  </si>
  <si>
    <t>COMERCIAL REGIONAL</t>
  </si>
  <si>
    <t>Número Aeronaves</t>
  </si>
  <si>
    <t>COSTOS DE OPERACIÓN I SEMESTRE DE 2024 POR DESIGNADOR</t>
  </si>
  <si>
    <t>COBERTURA COSTOS DE OPERACIÓN I SEMESTRE 2024</t>
  </si>
  <si>
    <t>BASE DE DATOS 26/10/2024</t>
  </si>
  <si>
    <t>NO REGULAR - AEROTAXIS</t>
  </si>
  <si>
    <t>TOTAL COBERTURA I SEMESTRE AÑO 2024</t>
  </si>
  <si>
    <t>DE UN TOTAL DE 134 EMPRESAS VIGENTES CON LA OBLIGACIÓN DE PRESENTAR LOS INFORMES DE COSTOS DE OPERACIÓN DEL I SEMESTRE  DE 2024, 97 COMPAÑIAS AERONÁUTICAS PRESENTARON REPORTES, LO QUE  REPRESENTA EL 72% DE COBERTURA, INCREMENTANDOSE UN 8% COMPARADO CON EL I SEMESTRE  DEL AÑO 2023.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</si>
  <si>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Las siguientes empresas NO presentaron reportes de costos de operación del I Semestre de 2024</t>
    </r>
  </si>
  <si>
    <r>
      <rPr>
        <b/>
        <sz val="11"/>
        <color theme="1"/>
        <rFont val="Calibri"/>
        <family val="2"/>
      </rPr>
      <t>PASAJEROS REGULAR NACIONAL:</t>
    </r>
    <r>
      <rPr>
        <sz val="11"/>
        <color theme="1"/>
        <rFont val="Calibri"/>
        <family val="2"/>
      </rPr>
      <t xml:space="preserve"> JET SMART COLOMBIA</t>
    </r>
  </si>
  <si>
    <r>
      <rPr>
        <b/>
        <sz val="11"/>
        <color theme="1"/>
        <rFont val="Calibri"/>
        <family val="2"/>
      </rPr>
      <t>PASAJEROS REGULAR INTERNACIONAL:</t>
    </r>
    <r>
      <rPr>
        <sz val="11"/>
        <color theme="1"/>
        <rFont val="Calibri"/>
        <family val="2"/>
      </rPr>
      <t xml:space="preserve">  Jet Smart Chile, Jet Smart Perú y Arajet.</t>
    </r>
  </si>
  <si>
    <r>
      <t xml:space="preserve">CARGA NACIONAL - INTERNACIONAL: </t>
    </r>
    <r>
      <rPr>
        <sz val="11"/>
        <color theme="1"/>
        <rFont val="Calibri"/>
        <family val="2"/>
      </rPr>
      <t>Martinair Holland.</t>
    </r>
  </si>
  <si>
    <r>
      <rPr>
        <b/>
        <sz val="11"/>
        <color theme="1"/>
        <rFont val="Calibri"/>
        <family val="2"/>
      </rPr>
      <t>AEROTAXIS</t>
    </r>
    <r>
      <rPr>
        <sz val="11"/>
        <color theme="1"/>
        <rFont val="Calibri"/>
        <family val="2"/>
      </rPr>
      <t>: Aero Servicios Especializados ASES, Aerocharter Andina, Aerocol, Aeropaca, Aerotaxi del Upia, America´s Air, Aviocharter, Central Charter de Colombia, Charter Express, Helifly, Helicol, Heliav, Heligolfo, Heliservice, Helisur, Flexair, Llanera de Aviación, SAER, SIS Soluciones Integrales, Solair, Transpacificos, Tari, Vertical de Aviación, Vannet.</t>
    </r>
  </si>
  <si>
    <r>
      <t xml:space="preserve">AVIACION AGRICOLA: </t>
    </r>
    <r>
      <rPr>
        <sz val="11"/>
        <color theme="1"/>
        <rFont val="Calibri"/>
        <family val="2"/>
      </rPr>
      <t>Aviocol, Compañía Especializada en Trabajos Agricolas CELTA, Sanidad Vegetal Cruz Verde, Servicio Agricolas del Casanare.</t>
    </r>
  </si>
  <si>
    <r>
      <rPr>
        <b/>
        <sz val="11"/>
        <color theme="1"/>
        <rFont val="Calibri"/>
        <family val="2"/>
      </rPr>
      <t>TRABAJOS AÉREOS ESPECIALES:</t>
    </r>
    <r>
      <rPr>
        <sz val="11"/>
        <color theme="1"/>
        <rFont val="Calibri"/>
        <family val="2"/>
      </rPr>
      <t xml:space="preserve"> Aeroestudios, Fal Ingenieros y Rio Sur.</t>
    </r>
  </si>
  <si>
    <t>Grupo de Estadistica  y Analisis Sectorial.</t>
  </si>
  <si>
    <t>Oficina de Analitica.</t>
  </si>
  <si>
    <t>I SEMESTRE 2024</t>
  </si>
  <si>
    <t>I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</si>
</sst>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.0%"/>
    <numFmt numFmtId="166" formatCode="_-* #,##0_-;\-* #,##0_-;_-* &quot;-&quot;??_-;_-@_-"/>
    <numFmt numFmtId="167" formatCode="#,##0_ ;\-#,##0\ "/>
  </numFmts>
  <fonts count="27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3"/>
      <name val="Calibri"/>
      <family val="2"/>
    </font>
    <font>
      <b/>
      <u/>
      <sz val="11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color theme="3"/>
      <name val="Calibri"/>
      <family val="2"/>
    </font>
    <font>
      <b/>
      <sz val="11"/>
      <name val="Calibri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u/>
      <sz val="14"/>
      <color rgb="FF0070C0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Tahom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b/>
      <sz val="13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3" fontId="3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0" fillId="0" borderId="5" xfId="1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165" fontId="3" fillId="2" borderId="5" xfId="1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  <xf numFmtId="165" fontId="0" fillId="0" borderId="1" xfId="1" applyNumberFormat="1" applyFont="1" applyBorder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wrapText="1"/>
      <protection locked="0"/>
    </xf>
    <xf numFmtId="165" fontId="2" fillId="0" borderId="0" xfId="1" applyNumberFormat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5" fillId="3" borderId="7" xfId="2" applyFont="1" applyFill="1" applyBorder="1" applyAlignment="1" applyProtection="1">
      <alignment horizontal="center" vertical="center"/>
      <protection locked="0"/>
    </xf>
    <xf numFmtId="0" fontId="5" fillId="3" borderId="8" xfId="2" applyFont="1" applyFill="1" applyBorder="1" applyAlignment="1" applyProtection="1">
      <alignment horizontal="center" vertical="center"/>
      <protection locked="0"/>
    </xf>
    <xf numFmtId="0" fontId="6" fillId="3" borderId="7" xfId="2" applyFont="1" applyFill="1" applyBorder="1" applyAlignment="1" applyProtection="1">
      <alignment horizontal="center" vertical="center"/>
      <protection locked="0"/>
    </xf>
    <xf numFmtId="0" fontId="6" fillId="3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6" fillId="3" borderId="1" xfId="2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5" fillId="3" borderId="4" xfId="2" applyFont="1" applyFill="1" applyBorder="1" applyAlignment="1" applyProtection="1">
      <alignment horizontal="center" vertical="center"/>
      <protection locked="0"/>
    </xf>
    <xf numFmtId="0" fontId="6" fillId="3" borderId="2" xfId="2" applyFont="1" applyFill="1" applyBorder="1" applyAlignment="1" applyProtection="1">
      <alignment horizontal="center" vertical="center"/>
      <protection locked="0"/>
    </xf>
    <xf numFmtId="0" fontId="6" fillId="3" borderId="3" xfId="2" applyFont="1" applyFill="1" applyBorder="1" applyAlignment="1" applyProtection="1">
      <alignment horizontal="center" vertical="center"/>
      <protection locked="0"/>
    </xf>
    <xf numFmtId="0" fontId="6" fillId="3" borderId="4" xfId="2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5" fillId="3" borderId="7" xfId="2" applyFont="1" applyFill="1" applyBorder="1" applyAlignment="1" applyProtection="1">
      <alignment horizontal="center" vertical="center" wrapText="1"/>
      <protection locked="0"/>
    </xf>
    <xf numFmtId="0" fontId="5" fillId="3" borderId="8" xfId="2" applyFont="1" applyFill="1" applyBorder="1" applyAlignment="1" applyProtection="1">
      <alignment horizontal="center" vertical="center" wrapText="1"/>
      <protection locked="0"/>
    </xf>
    <xf numFmtId="0" fontId="11" fillId="2" borderId="9" xfId="4" applyFont="1" applyFill="1" applyBorder="1" applyAlignment="1" applyProtection="1">
      <alignment horizontal="center"/>
      <protection locked="0"/>
    </xf>
    <xf numFmtId="0" fontId="1" fillId="2" borderId="10" xfId="4" applyFill="1" applyBorder="1" applyAlignment="1" applyProtection="1">
      <alignment horizontal="center"/>
      <protection locked="0"/>
    </xf>
    <xf numFmtId="0" fontId="1" fillId="0" borderId="0" xfId="4" applyProtection="1">
      <protection locked="0"/>
    </xf>
    <xf numFmtId="0" fontId="11" fillId="4" borderId="9" xfId="4" applyFont="1" applyFill="1" applyBorder="1" applyAlignment="1" applyProtection="1">
      <alignment horizontal="center"/>
      <protection locked="0"/>
    </xf>
    <xf numFmtId="0" fontId="11" fillId="4" borderId="10" xfId="4" applyFont="1" applyFill="1" applyBorder="1" applyAlignment="1" applyProtection="1">
      <alignment horizontal="center"/>
      <protection locked="0"/>
    </xf>
    <xf numFmtId="0" fontId="11" fillId="2" borderId="11" xfId="4" applyFont="1" applyFill="1" applyBorder="1" applyAlignment="1" applyProtection="1">
      <alignment horizontal="center"/>
      <protection locked="0"/>
    </xf>
    <xf numFmtId="0" fontId="12" fillId="0" borderId="12" xfId="4" applyFont="1" applyBorder="1" applyAlignment="1" applyProtection="1">
      <alignment horizontal="center" wrapText="1"/>
      <protection locked="0"/>
    </xf>
    <xf numFmtId="0" fontId="13" fillId="0" borderId="13" xfId="2" applyFont="1" applyBorder="1"/>
    <xf numFmtId="0" fontId="12" fillId="0" borderId="14" xfId="4" applyFont="1" applyBorder="1" applyAlignment="1" applyProtection="1">
      <alignment horizontal="center" wrapText="1"/>
      <protection locked="0"/>
    </xf>
    <xf numFmtId="0" fontId="13" fillId="0" borderId="15" xfId="2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5" fillId="5" borderId="16" xfId="0" applyFont="1" applyFill="1" applyBorder="1" applyAlignment="1">
      <alignment horizontal="center"/>
    </xf>
    <xf numFmtId="0" fontId="0" fillId="3" borderId="1" xfId="0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2" borderId="9" xfId="0" applyFont="1" applyFill="1" applyBorder="1" applyAlignment="1" applyProtection="1">
      <alignment horizontal="center" wrapText="1"/>
      <protection locked="0"/>
    </xf>
    <xf numFmtId="0" fontId="16" fillId="2" borderId="17" xfId="0" applyFont="1" applyFill="1" applyBorder="1" applyAlignment="1" applyProtection="1">
      <alignment horizontal="center" wrapText="1"/>
      <protection locked="0"/>
    </xf>
    <xf numFmtId="0" fontId="16" fillId="2" borderId="10" xfId="0" applyFont="1" applyFill="1" applyBorder="1" applyAlignment="1" applyProtection="1">
      <alignment horizontal="center" wrapText="1"/>
      <protection locked="0"/>
    </xf>
    <xf numFmtId="0" fontId="17" fillId="6" borderId="18" xfId="0" applyFont="1" applyFill="1" applyBorder="1" applyAlignment="1" applyProtection="1">
      <alignment horizontal="center" vertical="center" wrapText="1"/>
      <protection locked="0"/>
    </xf>
    <xf numFmtId="0" fontId="17" fillId="6" borderId="11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Protection="1">
      <protection locked="0"/>
    </xf>
    <xf numFmtId="0" fontId="19" fillId="0" borderId="19" xfId="0" applyFont="1" applyBorder="1" applyAlignment="1" applyProtection="1">
      <alignment horizontal="center"/>
      <protection locked="0"/>
    </xf>
    <xf numFmtId="9" fontId="19" fillId="0" borderId="5" xfId="5" applyFont="1" applyBorder="1" applyAlignment="1" applyProtection="1">
      <alignment horizontal="center"/>
      <protection locked="0"/>
    </xf>
    <xf numFmtId="0" fontId="18" fillId="0" borderId="14" xfId="0" applyFont="1" applyBorder="1" applyProtection="1">
      <protection locked="0"/>
    </xf>
    <xf numFmtId="0" fontId="19" fillId="0" borderId="1" xfId="0" applyFont="1" applyBorder="1" applyAlignment="1" applyProtection="1">
      <alignment horizontal="center"/>
      <protection locked="0"/>
    </xf>
    <xf numFmtId="9" fontId="19" fillId="0" borderId="1" xfId="5" applyFont="1" applyBorder="1" applyAlignment="1" applyProtection="1">
      <alignment horizontal="center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9" fontId="19" fillId="0" borderId="16" xfId="5" applyFont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 wrapText="1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9" fontId="17" fillId="2" borderId="11" xfId="1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165" fontId="0" fillId="0" borderId="0" xfId="1" applyNumberFormat="1" applyFont="1"/>
    <xf numFmtId="166" fontId="0" fillId="0" borderId="0" xfId="0" applyNumberFormat="1"/>
    <xf numFmtId="0" fontId="23" fillId="3" borderId="23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 applyProtection="1">
      <alignment horizontal="center" vertical="center" wrapText="1"/>
      <protection locked="0"/>
    </xf>
    <xf numFmtId="0" fontId="24" fillId="6" borderId="9" xfId="0" applyFont="1" applyFill="1" applyBorder="1" applyAlignment="1" applyProtection="1">
      <alignment horizontal="center" vertical="center" wrapText="1"/>
      <protection locked="0"/>
    </xf>
    <xf numFmtId="0" fontId="24" fillId="6" borderId="10" xfId="0" applyFont="1" applyFill="1" applyBorder="1" applyAlignment="1" applyProtection="1">
      <alignment horizontal="center" vertical="center" wrapText="1"/>
      <protection locked="0"/>
    </xf>
    <xf numFmtId="0" fontId="25" fillId="0" borderId="28" xfId="0" applyFont="1" applyBorder="1" applyProtection="1">
      <protection locked="0"/>
    </xf>
    <xf numFmtId="167" fontId="0" fillId="0" borderId="19" xfId="3" applyNumberFormat="1" applyFont="1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29" xfId="1" applyNumberFormat="1" applyFont="1" applyBorder="1" applyAlignment="1">
      <alignment horizontal="center"/>
    </xf>
    <xf numFmtId="0" fontId="25" fillId="0" borderId="30" xfId="0" applyFont="1" applyBorder="1" applyProtection="1">
      <protection locked="0"/>
    </xf>
    <xf numFmtId="167" fontId="0" fillId="0" borderId="1" xfId="3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1" xfId="5" applyNumberFormat="1" applyFont="1" applyBorder="1" applyAlignment="1">
      <alignment horizontal="center"/>
    </xf>
    <xf numFmtId="165" fontId="0" fillId="0" borderId="15" xfId="5" applyNumberFormat="1" applyFont="1" applyBorder="1" applyAlignment="1">
      <alignment horizontal="center"/>
    </xf>
    <xf numFmtId="0" fontId="25" fillId="0" borderId="31" xfId="0" applyFont="1" applyBorder="1" applyProtection="1">
      <protection locked="0"/>
    </xf>
    <xf numFmtId="167" fontId="0" fillId="0" borderId="16" xfId="3" applyNumberFormat="1" applyFont="1" applyBorder="1" applyAlignment="1">
      <alignment horizontal="center"/>
    </xf>
    <xf numFmtId="165" fontId="0" fillId="0" borderId="16" xfId="5" applyNumberFormat="1" applyFont="1" applyBorder="1" applyAlignment="1">
      <alignment horizontal="center"/>
    </xf>
    <xf numFmtId="165" fontId="0" fillId="0" borderId="32" xfId="5" applyNumberFormat="1" applyFont="1" applyBorder="1" applyAlignment="1">
      <alignment horizontal="center"/>
    </xf>
    <xf numFmtId="0" fontId="24" fillId="2" borderId="9" xfId="0" applyFont="1" applyFill="1" applyBorder="1" applyProtection="1">
      <protection locked="0"/>
    </xf>
    <xf numFmtId="167" fontId="24" fillId="2" borderId="33" xfId="3" applyNumberFormat="1" applyFont="1" applyFill="1" applyBorder="1" applyAlignment="1" applyProtection="1">
      <alignment horizontal="center"/>
      <protection locked="0"/>
    </xf>
    <xf numFmtId="9" fontId="24" fillId="2" borderId="33" xfId="5" applyFont="1" applyFill="1" applyBorder="1" applyAlignment="1" applyProtection="1">
      <alignment horizontal="center"/>
      <protection locked="0"/>
    </xf>
    <xf numFmtId="9" fontId="24" fillId="2" borderId="34" xfId="5" applyFont="1" applyFill="1" applyBorder="1" applyAlignment="1" applyProtection="1">
      <alignment horizontal="center"/>
      <protection locked="0"/>
    </xf>
    <xf numFmtId="0" fontId="25" fillId="0" borderId="35" xfId="0" applyFont="1" applyBorder="1" applyProtection="1">
      <protection locked="0"/>
    </xf>
    <xf numFmtId="167" fontId="0" fillId="0" borderId="5" xfId="3" applyNumberFormat="1" applyFont="1" applyBorder="1" applyAlignment="1">
      <alignment horizontal="center"/>
    </xf>
    <xf numFmtId="165" fontId="0" fillId="0" borderId="5" xfId="5" applyNumberFormat="1" applyFont="1" applyBorder="1" applyAlignment="1">
      <alignment horizontal="center"/>
    </xf>
    <xf numFmtId="165" fontId="0" fillId="0" borderId="36" xfId="5" applyNumberFormat="1" applyFont="1" applyBorder="1" applyAlignment="1">
      <alignment horizontal="center"/>
    </xf>
    <xf numFmtId="0" fontId="24" fillId="2" borderId="25" xfId="0" applyFont="1" applyFill="1" applyBorder="1" applyProtection="1">
      <protection locked="0"/>
    </xf>
    <xf numFmtId="167" fontId="24" fillId="2" borderId="37" xfId="3" applyNumberFormat="1" applyFont="1" applyFill="1" applyBorder="1" applyAlignment="1" applyProtection="1">
      <alignment horizontal="center"/>
      <protection locked="0"/>
    </xf>
    <xf numFmtId="9" fontId="24" fillId="2" borderId="37" xfId="5" applyFont="1" applyFill="1" applyBorder="1" applyAlignment="1" applyProtection="1">
      <alignment horizontal="center"/>
      <protection locked="0"/>
    </xf>
    <xf numFmtId="9" fontId="24" fillId="2" borderId="38" xfId="5" applyFont="1" applyFill="1" applyBorder="1" applyAlignment="1" applyProtection="1">
      <alignment horizontal="center"/>
      <protection locked="0"/>
    </xf>
    <xf numFmtId="9" fontId="0" fillId="0" borderId="19" xfId="5" applyFont="1" applyBorder="1" applyAlignment="1">
      <alignment horizontal="center"/>
    </xf>
    <xf numFmtId="0" fontId="25" fillId="0" borderId="39" xfId="0" applyFont="1" applyBorder="1" applyAlignment="1" applyProtection="1">
      <alignment wrapText="1"/>
      <protection locked="0"/>
    </xf>
    <xf numFmtId="167" fontId="0" fillId="0" borderId="40" xfId="3" applyNumberFormat="1" applyFont="1" applyBorder="1" applyAlignment="1">
      <alignment horizontal="center"/>
    </xf>
    <xf numFmtId="9" fontId="0" fillId="0" borderId="40" xfId="5" applyFont="1" applyBorder="1" applyAlignment="1">
      <alignment horizontal="center"/>
    </xf>
    <xf numFmtId="165" fontId="0" fillId="0" borderId="38" xfId="5" applyNumberFormat="1" applyFont="1" applyBorder="1" applyAlignment="1">
      <alignment horizontal="center"/>
    </xf>
    <xf numFmtId="167" fontId="0" fillId="0" borderId="0" xfId="0" applyNumberFormat="1"/>
    <xf numFmtId="0" fontId="26" fillId="0" borderId="0" xfId="4" applyFont="1" applyProtection="1">
      <protection locked="0"/>
    </xf>
    <xf numFmtId="0" fontId="18" fillId="7" borderId="9" xfId="0" applyFont="1" applyFill="1" applyBorder="1" applyAlignment="1" applyProtection="1">
      <alignment horizontal="left" vertical="top" wrapText="1"/>
      <protection locked="0"/>
    </xf>
    <xf numFmtId="0" fontId="18" fillId="7" borderId="17" xfId="0" applyFont="1" applyFill="1" applyBorder="1" applyAlignment="1" applyProtection="1">
      <alignment horizontal="left" vertical="top" wrapText="1"/>
      <protection locked="0"/>
    </xf>
    <xf numFmtId="0" fontId="18" fillId="7" borderId="10" xfId="0" applyFont="1" applyFill="1" applyBorder="1" applyAlignment="1" applyProtection="1">
      <alignment horizontal="left" vertical="top" wrapText="1"/>
      <protection locked="0"/>
    </xf>
  </cellXfs>
  <cellStyles count="6">
    <cellStyle name="Hipervínculo" xfId="2" builtinId="8"/>
    <cellStyle name="Millares" xfId="3" builtinId="3"/>
    <cellStyle name="Normal" xfId="0" builtinId="0"/>
    <cellStyle name="Normal 2" xfId="4" xr:uid="{8E7751C8-A1F1-456F-84CD-12DC22DAED29}"/>
    <cellStyle name="Porcentaje" xfId="1" builtinId="5"/>
    <cellStyle name="Porcentaje 2" xfId="5" xr:uid="{0F704782-BE14-4604-A562-0B2D38DC5E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COBERTURA COSTOS DE OPERACIÓN I SEMESTRE 2024 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COBERTURA!$B$4</c:f>
              <c:strCache>
                <c:ptCount val="1"/>
                <c:pt idx="0">
                  <c:v>No. EMPRE. PRESENTARÓN INFORME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COBERTURA!$A$5:$A$11</c:f>
              <c:strCache>
                <c:ptCount val="7"/>
                <c:pt idx="0">
                  <c:v>PASAJEROS REGULAR NACIONAL</c:v>
                </c:pt>
                <c:pt idx="1">
                  <c:v>PASAJEROS REGULAR INTERNACIONAL</c:v>
                </c:pt>
                <c:pt idx="2">
                  <c:v>CARGA NACIONAL - INTERNACIONAL</c:v>
                </c:pt>
                <c:pt idx="3">
                  <c:v>COMERCIAL REGIONAL</c:v>
                </c:pt>
                <c:pt idx="4">
                  <c:v>NO REGULAR - AEROTAXIS</c:v>
                </c:pt>
                <c:pt idx="5">
                  <c:v>TRABAJOS AÉREOS ESPECIALES - AVIACION AGRICOLA</c:v>
                </c:pt>
                <c:pt idx="6">
                  <c:v>TRABAJOS AÉREOS ESPECIALES: (Publicidad, aerofotografía, ambulancia, etc.)</c:v>
                </c:pt>
              </c:strCache>
            </c:strRef>
          </c:cat>
          <c:val>
            <c:numRef>
              <c:f>COBERTURA!$B$5:$B$11</c:f>
              <c:numCache>
                <c:formatCode>General</c:formatCode>
                <c:ptCount val="7"/>
                <c:pt idx="0">
                  <c:v>6</c:v>
                </c:pt>
                <c:pt idx="1">
                  <c:v>29</c:v>
                </c:pt>
                <c:pt idx="2">
                  <c:v>12</c:v>
                </c:pt>
                <c:pt idx="3">
                  <c:v>3</c:v>
                </c:pt>
                <c:pt idx="4">
                  <c:v>20</c:v>
                </c:pt>
                <c:pt idx="5">
                  <c:v>18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2-499E-AC5E-EF73BC42CC3B}"/>
            </c:ext>
          </c:extLst>
        </c:ser>
        <c:ser>
          <c:idx val="1"/>
          <c:order val="1"/>
          <c:tx>
            <c:strRef>
              <c:f>COBERTURA!$C$4</c:f>
              <c:strCache>
                <c:ptCount val="1"/>
                <c:pt idx="0">
                  <c:v>TOTAL EMPRESAS VIGENTES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COBERTURA!$A$5:$A$11</c:f>
              <c:strCache>
                <c:ptCount val="7"/>
                <c:pt idx="0">
                  <c:v>PASAJEROS REGULAR NACIONAL</c:v>
                </c:pt>
                <c:pt idx="1">
                  <c:v>PASAJEROS REGULAR INTERNACIONAL</c:v>
                </c:pt>
                <c:pt idx="2">
                  <c:v>CARGA NACIONAL - INTERNACIONAL</c:v>
                </c:pt>
                <c:pt idx="3">
                  <c:v>COMERCIAL REGIONAL</c:v>
                </c:pt>
                <c:pt idx="4">
                  <c:v>NO REGULAR - AEROTAXIS</c:v>
                </c:pt>
                <c:pt idx="5">
                  <c:v>TRABAJOS AÉREOS ESPECIALES - AVIACION AGRICOLA</c:v>
                </c:pt>
                <c:pt idx="6">
                  <c:v>TRABAJOS AÉREOS ESPECIALES: (Publicidad, aerofotografía, ambulancia, etc.)</c:v>
                </c:pt>
              </c:strCache>
            </c:strRef>
          </c:cat>
          <c:val>
            <c:numRef>
              <c:f>COBERTURA!$C$5:$C$11</c:f>
              <c:numCache>
                <c:formatCode>General</c:formatCode>
                <c:ptCount val="7"/>
                <c:pt idx="0">
                  <c:v>7</c:v>
                </c:pt>
                <c:pt idx="1">
                  <c:v>32</c:v>
                </c:pt>
                <c:pt idx="2">
                  <c:v>13</c:v>
                </c:pt>
                <c:pt idx="3">
                  <c:v>3</c:v>
                </c:pt>
                <c:pt idx="4">
                  <c:v>44</c:v>
                </c:pt>
                <c:pt idx="5">
                  <c:v>22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2-499E-AC5E-EF73BC42C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9543903"/>
        <c:axId val="629543071"/>
      </c:barChart>
      <c:lineChart>
        <c:grouping val="standard"/>
        <c:varyColors val="0"/>
        <c:ser>
          <c:idx val="2"/>
          <c:order val="2"/>
          <c:tx>
            <c:strRef>
              <c:f>COBERTURA!$D$4</c:f>
              <c:strCache>
                <c:ptCount val="1"/>
                <c:pt idx="0">
                  <c:v>% COBERTURA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6.8027203596635749E-3"/>
                  <c:y val="2.126044039483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82-499E-AC5E-EF73BC42CC3B}"/>
                </c:ext>
              </c:extLst>
            </c:dLbl>
            <c:dLbl>
              <c:idx val="1"/>
              <c:layout>
                <c:manualLayout>
                  <c:x val="-6.8027203596635749E-3"/>
                  <c:y val="-2.42976461655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2-499E-AC5E-EF73BC42CC3B}"/>
                </c:ext>
              </c:extLst>
            </c:dLbl>
            <c:dLbl>
              <c:idx val="2"/>
              <c:layout>
                <c:manualLayout>
                  <c:x val="-5.4421762877308599E-3"/>
                  <c:y val="-3.948367501898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82-499E-AC5E-EF73BC42CC3B}"/>
                </c:ext>
              </c:extLst>
            </c:dLbl>
            <c:dLbl>
              <c:idx val="4"/>
              <c:layout>
                <c:manualLayout>
                  <c:x val="3.6734689942183305E-2"/>
                  <c:y val="-6.0744115413818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2-499E-AC5E-EF73BC42CC3B}"/>
                </c:ext>
              </c:extLst>
            </c:dLbl>
            <c:dLbl>
              <c:idx val="5"/>
              <c:layout>
                <c:manualLayout>
                  <c:x val="-4.0816322157981449E-3"/>
                  <c:y val="1.8223234624145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82-499E-AC5E-EF73BC42C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COBERTURA!$A$5:$A$11</c:f>
              <c:strCache>
                <c:ptCount val="7"/>
                <c:pt idx="0">
                  <c:v>PASAJEROS REGULAR NACIONAL</c:v>
                </c:pt>
                <c:pt idx="1">
                  <c:v>PASAJEROS REGULAR INTERNACIONAL</c:v>
                </c:pt>
                <c:pt idx="2">
                  <c:v>CARGA NACIONAL - INTERNACIONAL</c:v>
                </c:pt>
                <c:pt idx="3">
                  <c:v>COMERCIAL REGIONAL</c:v>
                </c:pt>
                <c:pt idx="4">
                  <c:v>NO REGULAR - AEROTAXIS</c:v>
                </c:pt>
                <c:pt idx="5">
                  <c:v>TRABAJOS AÉREOS ESPECIALES - AVIACION AGRICOLA</c:v>
                </c:pt>
                <c:pt idx="6">
                  <c:v>TRABAJOS AÉREOS ESPECIALES: (Publicidad, aerofotografía, ambulancia, etc.)</c:v>
                </c:pt>
              </c:strCache>
            </c:strRef>
          </c:cat>
          <c:val>
            <c:numRef>
              <c:f>COBERTURA!$D$5:$D$11</c:f>
              <c:numCache>
                <c:formatCode>0%</c:formatCode>
                <c:ptCount val="7"/>
                <c:pt idx="0">
                  <c:v>0.8571428571428571</c:v>
                </c:pt>
                <c:pt idx="1">
                  <c:v>0.90625</c:v>
                </c:pt>
                <c:pt idx="2">
                  <c:v>0.92307692307692313</c:v>
                </c:pt>
                <c:pt idx="3">
                  <c:v>1</c:v>
                </c:pt>
                <c:pt idx="4">
                  <c:v>0.45454545454545453</c:v>
                </c:pt>
                <c:pt idx="5">
                  <c:v>0.81818181818181823</c:v>
                </c:pt>
                <c:pt idx="6">
                  <c:v>0.69230769230769229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82-499E-AC5E-EF73BC42C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458575"/>
        <c:axId val="727461071"/>
      </c:lineChart>
      <c:catAx>
        <c:axId val="62954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9543071"/>
        <c:crosses val="autoZero"/>
        <c:auto val="1"/>
        <c:lblAlgn val="ctr"/>
        <c:lblOffset val="100"/>
        <c:noMultiLvlLbl val="0"/>
      </c:catAx>
      <c:valAx>
        <c:axId val="62954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9543903"/>
        <c:crosses val="autoZero"/>
        <c:crossBetween val="between"/>
      </c:valAx>
      <c:valAx>
        <c:axId val="727461071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7458575"/>
        <c:crosses val="max"/>
        <c:crossBetween val="between"/>
      </c:valAx>
      <c:catAx>
        <c:axId val="727458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4610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Variación % I semestre 2023 - I semestre 2024</a:t>
            </a:r>
          </a:p>
        </c:rich>
      </c:tx>
      <c:layout>
        <c:manualLayout>
          <c:xMode val="edge"/>
          <c:yMode val="edge"/>
          <c:x val="0.17632056968726864"/>
          <c:y val="3.24412003244120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9927536231884056E-2"/>
          <c:y val="0.13034173612916591"/>
          <c:w val="0.96014492753623193"/>
          <c:h val="0.80257753165206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GRAFICAS!$E$30</c:f>
              <c:strCache>
                <c:ptCount val="1"/>
                <c:pt idx="0">
                  <c:v>VARIACIÓN 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E228-4DBC-8AC4-1906AD8E983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E228-4DBC-8AC4-1906AD8E983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E228-4DBC-8AC4-1906AD8E983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E228-4DBC-8AC4-1906AD8E983A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9-E228-4DBC-8AC4-1906AD8E983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B-E228-4DBC-8AC4-1906AD8E983A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D-E228-4DBC-8AC4-1906AD8E983A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F-E228-4DBC-8AC4-1906AD8E983A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1-E228-4DBC-8AC4-1906AD8E983A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3-E228-4DBC-8AC4-1906AD8E983A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5-E228-4DBC-8AC4-1906AD8E983A}"/>
              </c:ext>
            </c:extLst>
          </c:dPt>
          <c:dLbls>
            <c:dLbl>
              <c:idx val="0"/>
              <c:layout>
                <c:manualLayout>
                  <c:x val="-2.3300429286289789E-3"/>
                  <c:y val="1.744799294620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28-4DBC-8AC4-1906AD8E983A}"/>
                </c:ext>
              </c:extLst>
            </c:dLbl>
            <c:dLbl>
              <c:idx val="1"/>
              <c:layout>
                <c:manualLayout>
                  <c:x val="-1.4257788863010306E-3"/>
                  <c:y val="1.97380886428662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28-4DBC-8AC4-1906AD8E983A}"/>
                </c:ext>
              </c:extLst>
            </c:dLbl>
            <c:dLbl>
              <c:idx val="2"/>
              <c:layout>
                <c:manualLayout>
                  <c:x val="3.5987574028554316E-4"/>
                  <c:y val="-1.9116455717605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28-4DBC-8AC4-1906AD8E983A}"/>
                </c:ext>
              </c:extLst>
            </c:dLbl>
            <c:dLbl>
              <c:idx val="3"/>
              <c:layout>
                <c:manualLayout>
                  <c:x val="1.6156979017830347E-3"/>
                  <c:y val="9.374224512931526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28-4DBC-8AC4-1906AD8E983A}"/>
                </c:ext>
              </c:extLst>
            </c:dLbl>
            <c:dLbl>
              <c:idx val="4"/>
              <c:layout>
                <c:manualLayout>
                  <c:x val="1.4098367791620301E-4"/>
                  <c:y val="2.486531700462368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28-4DBC-8AC4-1906AD8E983A}"/>
                </c:ext>
              </c:extLst>
            </c:dLbl>
            <c:dLbl>
              <c:idx val="5"/>
              <c:layout>
                <c:manualLayout>
                  <c:x val="0"/>
                  <c:y val="4.42179932396181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28-4DBC-8AC4-1906AD8E983A}"/>
                </c:ext>
              </c:extLst>
            </c:dLbl>
            <c:dLbl>
              <c:idx val="6"/>
              <c:layout>
                <c:manualLayout>
                  <c:x val="-3.3802812215424725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28-4DBC-8AC4-1906AD8E983A}"/>
                </c:ext>
              </c:extLst>
            </c:dLbl>
            <c:dLbl>
              <c:idx val="7"/>
              <c:layout>
                <c:manualLayout>
                  <c:x val="-1.1090161487999914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28-4DBC-8AC4-1906AD8E983A}"/>
                </c:ext>
              </c:extLst>
            </c:dLbl>
            <c:dLbl>
              <c:idx val="8"/>
              <c:layout>
                <c:manualLayout>
                  <c:x val="-3.8683869540332119E-3"/>
                  <c:y val="2.48653170104130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28-4DBC-8AC4-1906AD8E983A}"/>
                </c:ext>
              </c:extLst>
            </c:dLbl>
            <c:dLbl>
              <c:idx val="9"/>
              <c:layout>
                <c:manualLayout>
                  <c:x val="4.4376925710379805E-4"/>
                  <c:y val="1.366443574739084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28-4DBC-8AC4-1906AD8E983A}"/>
                </c:ext>
              </c:extLst>
            </c:dLbl>
            <c:dLbl>
              <c:idx val="10"/>
              <c:layout>
                <c:manualLayout>
                  <c:x val="-3.3802812215424725E-3"/>
                  <c:y val="2.486531703357072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28-4DBC-8AC4-1906AD8E9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GRAFICAS!$A$31:$A$44</c15:sqref>
                  </c15:fullRef>
                </c:ext>
              </c:extLst>
              <c:f>(GRAFICAS!$A$31:$A$38,GRAFICAS!$A$40:$A$42)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GRAFICAS!$E$31:$E$44</c15:sqref>
                  </c15:fullRef>
                </c:ext>
              </c:extLst>
              <c:f>(GRAFICAS!$E$31:$E$38,GRAFICAS!$E$40:$E$42)</c:f>
              <c:numCache>
                <c:formatCode>0.0%</c:formatCode>
                <c:ptCount val="11"/>
                <c:pt idx="0">
                  <c:v>0.12949395712941181</c:v>
                </c:pt>
                <c:pt idx="1">
                  <c:v>-0.27706885566553052</c:v>
                </c:pt>
                <c:pt idx="2">
                  <c:v>-9.9810685071730632E-2</c:v>
                </c:pt>
                <c:pt idx="3">
                  <c:v>-0.10218493553880448</c:v>
                </c:pt>
                <c:pt idx="4">
                  <c:v>-2.6377083560101933E-2</c:v>
                </c:pt>
                <c:pt idx="5">
                  <c:v>-0.23460828643461673</c:v>
                </c:pt>
                <c:pt idx="6">
                  <c:v>0.4084760724923675</c:v>
                </c:pt>
                <c:pt idx="7">
                  <c:v>-0.21830930260474446</c:v>
                </c:pt>
                <c:pt idx="8">
                  <c:v>-0.3458975694420604</c:v>
                </c:pt>
                <c:pt idx="9">
                  <c:v>-0.33217742203495826</c:v>
                </c:pt>
                <c:pt idx="10">
                  <c:v>0.8285993538544949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228-4DBC-8AC4-1906AD8E98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55107792"/>
        <c:axId val="755108880"/>
      </c:barChart>
      <c:catAx>
        <c:axId val="755107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high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8880"/>
        <c:crosses val="autoZero"/>
        <c:auto val="1"/>
        <c:lblAlgn val="ctr"/>
        <c:lblOffset val="100"/>
        <c:noMultiLvlLbl val="0"/>
      </c:catAx>
      <c:valAx>
        <c:axId val="7551088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10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Participación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GRAFICAS!$D$30</c:f>
              <c:strCache>
                <c:ptCount val="1"/>
                <c:pt idx="0">
                  <c:v>PARTICIPACIÓN 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55000"/>
                    </a:schemeClr>
                  </a:gs>
                  <a:gs pos="65000">
                    <a:schemeClr val="accent1">
                      <a:shade val="85000"/>
                      <a:satMod val="155000"/>
                    </a:schemeClr>
                  </a:gs>
                  <a:gs pos="100000">
                    <a:schemeClr val="accent1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1-28C3-4FDD-B61A-AE4CC257B2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3-28C3-4FDD-B61A-AE4CC257B2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5-28C3-4FDD-B61A-AE4CC257B23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7-28C3-4FDD-B61A-AE4CC257B23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9-28C3-4FDD-B61A-AE4CC257B2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40000"/>
                      <a:satMod val="155000"/>
                    </a:schemeClr>
                  </a:gs>
                  <a:gs pos="65000">
                    <a:schemeClr val="accent6">
                      <a:shade val="85000"/>
                      <a:satMod val="155000"/>
                    </a:schemeClr>
                  </a:gs>
                  <a:gs pos="100000">
                    <a:schemeClr val="accent6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B-28C3-4FDD-B61A-AE4CC257B23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1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1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D-28C3-4FDD-B61A-AE4CC257B23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2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2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0F-28C3-4FDD-B61A-AE4CC257B23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3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3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1-28C3-4FDD-B61A-AE4CC257B23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4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4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3-28C3-4FDD-B61A-AE4CC257B23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40000"/>
                      <a:satMod val="155000"/>
                    </a:schemeClr>
                  </a:gs>
                  <a:gs pos="65000">
                    <a:schemeClr val="accent5">
                      <a:lumMod val="60000"/>
                      <a:shade val="85000"/>
                      <a:satMod val="155000"/>
                    </a:schemeClr>
                  </a:gs>
                  <a:gs pos="100000">
                    <a:schemeClr val="accent5">
                      <a:lumMod val="60000"/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  <c:extLst>
              <c:ext xmlns:c16="http://schemas.microsoft.com/office/drawing/2014/chart" uri="{C3380CC4-5D6E-409C-BE32-E72D297353CC}">
                <c16:uniqueId val="{00000015-28C3-4FDD-B61A-AE4CC257B231}"/>
              </c:ext>
            </c:extLst>
          </c:dPt>
          <c:dLbls>
            <c:dLbl>
              <c:idx val="0"/>
              <c:layout>
                <c:manualLayout>
                  <c:x val="-5.6862026196672875E-2"/>
                  <c:y val="-1.03876695659141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3-4FDD-B61A-AE4CC257B231}"/>
                </c:ext>
              </c:extLst>
            </c:dLbl>
            <c:dLbl>
              <c:idx val="1"/>
              <c:layout>
                <c:manualLayout>
                  <c:x val="-7.7745383867832843E-3"/>
                  <c:y val="-9.195404518153590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3-4FDD-B61A-AE4CC257B231}"/>
                </c:ext>
              </c:extLst>
            </c:dLbl>
            <c:dLbl>
              <c:idx val="2"/>
              <c:layout>
                <c:manualLayout>
                  <c:x val="-1.3605442176870748E-2"/>
                  <c:y val="2.50892147317620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C3-4FDD-B61A-AE4CC257B231}"/>
                </c:ext>
              </c:extLst>
            </c:dLbl>
            <c:dLbl>
              <c:idx val="3"/>
              <c:layout>
                <c:manualLayout>
                  <c:x val="0"/>
                  <c:y val="-2.85209590058730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C3-4FDD-B61A-AE4CC257B231}"/>
                </c:ext>
              </c:extLst>
            </c:dLbl>
            <c:dLbl>
              <c:idx val="4"/>
              <c:layout>
                <c:manualLayout>
                  <c:x val="0"/>
                  <c:y val="-0.1254212146912154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C3-4FDD-B61A-AE4CC257B231}"/>
                </c:ext>
              </c:extLst>
            </c:dLbl>
            <c:dLbl>
              <c:idx val="5"/>
              <c:layout>
                <c:manualLayout>
                  <c:x val="3.9492248443113984E-2"/>
                  <c:y val="-6.74329664664595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C3-4FDD-B61A-AE4CC257B231}"/>
                </c:ext>
              </c:extLst>
            </c:dLbl>
            <c:dLbl>
              <c:idx val="7"/>
              <c:layout>
                <c:manualLayout>
                  <c:x val="-1.7793591813042315E-2"/>
                  <c:y val="-4.69116612785977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C3-4FDD-B61A-AE4CC257B231}"/>
                </c:ext>
              </c:extLst>
            </c:dLbl>
            <c:dLbl>
              <c:idx val="10"/>
              <c:layout>
                <c:manualLayout>
                  <c:x val="8.1122610765356675E-3"/>
                  <c:y val="-9.506986335290996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C3-4FDD-B61A-AE4CC257B2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GRAFICAS!$A$31:$A$44</c15:sqref>
                  </c15:fullRef>
                </c:ext>
              </c:extLst>
              <c:f>(GRAFICAS!$A$31:$A$38,GRAFICAS!$A$40:$A$42)</c:f>
              <c:strCache>
                <c:ptCount val="11"/>
                <c:pt idx="0">
                  <c:v>Tripulación  </c:v>
                </c:pt>
                <c:pt idx="1">
                  <c:v>Seguros</c:v>
                </c:pt>
                <c:pt idx="2">
                  <c:v>Servicios Aeronaúticos </c:v>
                </c:pt>
                <c:pt idx="3">
                  <c:v>Mantenimiento </c:v>
                </c:pt>
                <c:pt idx="4">
                  <c:v>Servicio de Pasajeros</c:v>
                </c:pt>
                <c:pt idx="5">
                  <c:v>Combustible </c:v>
                </c:pt>
                <c:pt idx="6">
                  <c:v>Depreciación</c:v>
                </c:pt>
                <c:pt idx="7">
                  <c:v>Arriendo </c:v>
                </c:pt>
                <c:pt idx="8">
                  <c:v>Administración </c:v>
                </c:pt>
                <c:pt idx="9">
                  <c:v>Ventas</c:v>
                </c:pt>
                <c:pt idx="10">
                  <c:v>Financieros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GRAFICAS!$D$31:$D$44</c15:sqref>
                  </c15:fullRef>
                </c:ext>
              </c:extLst>
              <c:f>(GRAFICAS!$D$31:$D$38,GRAFICAS!$D$40:$D$42)</c:f>
              <c:numCache>
                <c:formatCode>0.0%</c:formatCode>
                <c:ptCount val="11"/>
                <c:pt idx="0">
                  <c:v>9.9241564544711225E-2</c:v>
                </c:pt>
                <c:pt idx="1">
                  <c:v>5.3531705052423714E-3</c:v>
                </c:pt>
                <c:pt idx="2">
                  <c:v>0.10261584132577339</c:v>
                </c:pt>
                <c:pt idx="3">
                  <c:v>0.1585437858104036</c:v>
                </c:pt>
                <c:pt idx="4">
                  <c:v>3.087812211299186E-2</c:v>
                </c:pt>
                <c:pt idx="5">
                  <c:v>0.32386796459041411</c:v>
                </c:pt>
                <c:pt idx="6">
                  <c:v>4.0300377380903217E-3</c:v>
                </c:pt>
                <c:pt idx="7">
                  <c:v>0.10386403281006537</c:v>
                </c:pt>
                <c:pt idx="8">
                  <c:v>6.4293246496505904E-2</c:v>
                </c:pt>
                <c:pt idx="9">
                  <c:v>8.2113938358578636E-2</c:v>
                </c:pt>
                <c:pt idx="10">
                  <c:v>2.5198295707223348E-2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6-28C3-4FDD-B61A-AE4CC257B2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6A42A404-B2A4-43B0-8850-C05E574B7BE6}" type="presOf" srcId="{68F7D726-AF0A-4AF7-9546-A7EDBD1F3B11}" destId="{96B3249A-9A0B-43AB-8EDB-F95E519C1FB5}" srcOrd="0" destOrd="0" presId="urn:microsoft.com/office/officeart/2005/8/layout/arrow6"/>
    <dgm:cxn modelId="{C4ECF12D-802E-4941-A2A4-2235B704FCD1}" type="presOf" srcId="{0F8C2BCC-AA10-4984-8155-700AB3494C7E}" destId="{10ABE0D2-B663-4ECD-81F0-F5199053308E}" srcOrd="0" destOrd="0" presId="urn:microsoft.com/office/officeart/2005/8/layout/arrow6"/>
    <dgm:cxn modelId="{01F7DC42-FEF1-48D3-86E7-6CEEC22F9C04}" type="presOf" srcId="{E74D16AB-5F8F-4E8F-BC84-5572B0FB785A}" destId="{6C04C486-E73C-44D2-8447-1F2617F66B56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48A7A838-A22F-4940-8A8D-781234703490}" type="presParOf" srcId="{6C04C486-E73C-44D2-8447-1F2617F66B56}" destId="{6E188A49-09A8-4F2B-828D-D1856F63D85D}" srcOrd="0" destOrd="0" presId="urn:microsoft.com/office/officeart/2005/8/layout/arrow6"/>
    <dgm:cxn modelId="{182AC009-4403-41BF-934F-E056825543C7}" type="presParOf" srcId="{6C04C486-E73C-44D2-8447-1F2617F66B56}" destId="{10ABE0D2-B663-4ECD-81F0-F5199053308E}" srcOrd="1" destOrd="0" presId="urn:microsoft.com/office/officeart/2005/8/layout/arrow6"/>
    <dgm:cxn modelId="{E93B0AFF-15DC-487A-8DB1-A738ECD720D3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D3BFB3CE-2905-4DD3-8121-2E93B91E072D}" type="presOf" srcId="{E74D16AB-5F8F-4E8F-BC84-5572B0FB785A}" destId="{6C04C486-E73C-44D2-8447-1F2617F66B56}" srcOrd="0" destOrd="0" presId="urn:microsoft.com/office/officeart/2005/8/layout/arrow6"/>
    <dgm:cxn modelId="{9ED53EE4-B171-4636-9D99-1391B42ECD4C}" type="presOf" srcId="{68F7D726-AF0A-4AF7-9546-A7EDBD1F3B11}" destId="{96B3249A-9A0B-43AB-8EDB-F95E519C1FB5}" srcOrd="0" destOrd="0" presId="urn:microsoft.com/office/officeart/2005/8/layout/arrow6"/>
    <dgm:cxn modelId="{C02A1CFD-86E8-433E-8EFB-0A64E4667B09}" type="presOf" srcId="{0F8C2BCC-AA10-4984-8155-700AB3494C7E}" destId="{10ABE0D2-B663-4ECD-81F0-F5199053308E}" srcOrd="0" destOrd="0" presId="urn:microsoft.com/office/officeart/2005/8/layout/arrow6"/>
    <dgm:cxn modelId="{B5F4BA79-D061-4F92-A5F8-41BBAF32F8AB}" type="presParOf" srcId="{6C04C486-E73C-44D2-8447-1F2617F66B56}" destId="{6E188A49-09A8-4F2B-828D-D1856F63D85D}" srcOrd="0" destOrd="0" presId="urn:microsoft.com/office/officeart/2005/8/layout/arrow6"/>
    <dgm:cxn modelId="{9329588E-590B-473C-97CA-8C04CAF05907}" type="presParOf" srcId="{6C04C486-E73C-44D2-8447-1F2617F66B56}" destId="{10ABE0D2-B663-4ECD-81F0-F5199053308E}" srcOrd="1" destOrd="0" presId="urn:microsoft.com/office/officeart/2005/8/layout/arrow6"/>
    <dgm:cxn modelId="{44BEF34C-1625-4243-873E-CCFED4B88335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74D16AB-5F8F-4E8F-BC84-5572B0FB785A}" type="doc">
      <dgm:prSet loTypeId="urn:microsoft.com/office/officeart/2005/8/layout/arrow6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0F8C2BCC-AA10-4984-8155-700AB3494C7E}">
      <dgm:prSet phldrT="[Texto]"/>
      <dgm:spPr/>
      <dgm:t>
        <a:bodyPr/>
        <a:lstStyle/>
        <a:p>
          <a:r>
            <a:rPr lang="es-CO"/>
            <a:t>VOLVER</a:t>
          </a:r>
        </a:p>
      </dgm:t>
    </dgm:pt>
    <dgm:pt modelId="{33A95305-3853-4751-ADCB-04E356297689}" type="parTrans" cxnId="{DCEE1ACC-A47C-4368-A02D-34E97574B7C9}">
      <dgm:prSet/>
      <dgm:spPr/>
      <dgm:t>
        <a:bodyPr/>
        <a:lstStyle/>
        <a:p>
          <a:endParaRPr lang="es-CO"/>
        </a:p>
      </dgm:t>
    </dgm:pt>
    <dgm:pt modelId="{B3833431-767D-459F-A5BD-84C286552A0C}" type="sibTrans" cxnId="{DCEE1ACC-A47C-4368-A02D-34E97574B7C9}">
      <dgm:prSet/>
      <dgm:spPr/>
      <dgm:t>
        <a:bodyPr/>
        <a:lstStyle/>
        <a:p>
          <a:endParaRPr lang="es-CO"/>
        </a:p>
      </dgm:t>
    </dgm:pt>
    <dgm:pt modelId="{68F7D726-AF0A-4AF7-9546-A7EDBD1F3B11}">
      <dgm:prSet phldrT="[Texto]"/>
      <dgm:spPr/>
      <dgm:t>
        <a:bodyPr/>
        <a:lstStyle/>
        <a:p>
          <a:r>
            <a:rPr lang="es-CO"/>
            <a:t>CONTENIDO</a:t>
          </a:r>
        </a:p>
      </dgm:t>
    </dgm:pt>
    <dgm:pt modelId="{7627795A-855D-40B6-B620-771B8FCF45B5}" type="parTrans" cxnId="{212F088F-24D7-4045-8E6B-0E02434900FA}">
      <dgm:prSet/>
      <dgm:spPr/>
      <dgm:t>
        <a:bodyPr/>
        <a:lstStyle/>
        <a:p>
          <a:endParaRPr lang="es-CO"/>
        </a:p>
      </dgm:t>
    </dgm:pt>
    <dgm:pt modelId="{BF05267A-3133-4BB4-B958-9B78CBE93AC5}" type="sibTrans" cxnId="{212F088F-24D7-4045-8E6B-0E02434900FA}">
      <dgm:prSet/>
      <dgm:spPr/>
      <dgm:t>
        <a:bodyPr/>
        <a:lstStyle/>
        <a:p>
          <a:endParaRPr lang="es-CO"/>
        </a:p>
      </dgm:t>
    </dgm:pt>
    <dgm:pt modelId="{6C04C486-E73C-44D2-8447-1F2617F66B56}" type="pres">
      <dgm:prSet presAssocID="{E74D16AB-5F8F-4E8F-BC84-5572B0FB785A}" presName="compositeShape" presStyleCnt="0">
        <dgm:presLayoutVars>
          <dgm:chMax val="2"/>
          <dgm:dir/>
          <dgm:resizeHandles val="exact"/>
        </dgm:presLayoutVars>
      </dgm:prSet>
      <dgm:spPr/>
    </dgm:pt>
    <dgm:pt modelId="{6E188A49-09A8-4F2B-828D-D1856F63D85D}" type="pres">
      <dgm:prSet presAssocID="{E74D16AB-5F8F-4E8F-BC84-5572B0FB785A}" presName="ribbon" presStyleLbl="node1" presStyleIdx="0" presStyleCnt="1"/>
      <dgm:spPr/>
    </dgm:pt>
    <dgm:pt modelId="{10ABE0D2-B663-4ECD-81F0-F5199053308E}" type="pres">
      <dgm:prSet presAssocID="{E74D16AB-5F8F-4E8F-BC84-5572B0FB785A}" presName="leftArrowText" presStyleLbl="node1" presStyleIdx="0" presStyleCnt="1">
        <dgm:presLayoutVars>
          <dgm:chMax val="0"/>
          <dgm:bulletEnabled val="1"/>
        </dgm:presLayoutVars>
      </dgm:prSet>
      <dgm:spPr/>
    </dgm:pt>
    <dgm:pt modelId="{96B3249A-9A0B-43AB-8EDB-F95E519C1FB5}" type="pres">
      <dgm:prSet presAssocID="{E74D16AB-5F8F-4E8F-BC84-5572B0FB785A}" presName="rightArrowText" presStyleLbl="node1" presStyleIdx="0" presStyleCnt="1">
        <dgm:presLayoutVars>
          <dgm:chMax val="0"/>
          <dgm:bulletEnabled val="1"/>
        </dgm:presLayoutVars>
      </dgm:prSet>
      <dgm:spPr/>
    </dgm:pt>
  </dgm:ptLst>
  <dgm:cxnLst>
    <dgm:cxn modelId="{A972822E-36EE-4DAC-84C3-99917CE43510}" type="presOf" srcId="{0F8C2BCC-AA10-4984-8155-700AB3494C7E}" destId="{10ABE0D2-B663-4ECD-81F0-F5199053308E}" srcOrd="0" destOrd="0" presId="urn:microsoft.com/office/officeart/2005/8/layout/arrow6"/>
    <dgm:cxn modelId="{28CFF940-33A4-467A-9839-0471E482556F}" type="presOf" srcId="{E74D16AB-5F8F-4E8F-BC84-5572B0FB785A}" destId="{6C04C486-E73C-44D2-8447-1F2617F66B56}" srcOrd="0" destOrd="0" presId="urn:microsoft.com/office/officeart/2005/8/layout/arrow6"/>
    <dgm:cxn modelId="{212F088F-24D7-4045-8E6B-0E02434900FA}" srcId="{E74D16AB-5F8F-4E8F-BC84-5572B0FB785A}" destId="{68F7D726-AF0A-4AF7-9546-A7EDBD1F3B11}" srcOrd="1" destOrd="0" parTransId="{7627795A-855D-40B6-B620-771B8FCF45B5}" sibTransId="{BF05267A-3133-4BB4-B958-9B78CBE93AC5}"/>
    <dgm:cxn modelId="{DCEE1ACC-A47C-4368-A02D-34E97574B7C9}" srcId="{E74D16AB-5F8F-4E8F-BC84-5572B0FB785A}" destId="{0F8C2BCC-AA10-4984-8155-700AB3494C7E}" srcOrd="0" destOrd="0" parTransId="{33A95305-3853-4751-ADCB-04E356297689}" sibTransId="{B3833431-767D-459F-A5BD-84C286552A0C}"/>
    <dgm:cxn modelId="{B6C2B6FE-57D0-4BF4-AAA6-0097CF1BAC7E}" type="presOf" srcId="{68F7D726-AF0A-4AF7-9546-A7EDBD1F3B11}" destId="{96B3249A-9A0B-43AB-8EDB-F95E519C1FB5}" srcOrd="0" destOrd="0" presId="urn:microsoft.com/office/officeart/2005/8/layout/arrow6"/>
    <dgm:cxn modelId="{88793D64-FFE2-48FE-A178-17344B72E725}" type="presParOf" srcId="{6C04C486-E73C-44D2-8447-1F2617F66B56}" destId="{6E188A49-09A8-4F2B-828D-D1856F63D85D}" srcOrd="0" destOrd="0" presId="urn:microsoft.com/office/officeart/2005/8/layout/arrow6"/>
    <dgm:cxn modelId="{C4F07AA1-BCF9-4E3E-BB22-8F8DBD9F5A0D}" type="presParOf" srcId="{6C04C486-E73C-44D2-8447-1F2617F66B56}" destId="{10ABE0D2-B663-4ECD-81F0-F5199053308E}" srcOrd="1" destOrd="0" presId="urn:microsoft.com/office/officeart/2005/8/layout/arrow6"/>
    <dgm:cxn modelId="{6DAD2D65-F729-4C4D-AE97-34494E008101}" type="presParOf" srcId="{6C04C486-E73C-44D2-8447-1F2617F66B56}" destId="{96B3249A-9A0B-43AB-8EDB-F95E519C1FB5}" srcOrd="2" destOrd="0" presId="urn:microsoft.com/office/officeart/2005/8/layout/arrow6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161925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275272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275272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378904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378904"/>
        <a:ext cx="631507" cy="31737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335756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449104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449104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552736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552736"/>
        <a:ext cx="631507" cy="31737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E188A49-09A8-4F2B-828D-D1856F63D85D}">
      <dsp:nvSpPr>
        <dsp:cNvPr id="0" name=""/>
        <dsp:cNvSpPr/>
      </dsp:nvSpPr>
      <dsp:spPr>
        <a:xfrm>
          <a:off x="0" y="199761"/>
          <a:ext cx="1619250" cy="647700"/>
        </a:xfrm>
        <a:prstGeom prst="leftRightRibb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0ABE0D2-B663-4ECD-81F0-F5199053308E}">
      <dsp:nvSpPr>
        <dsp:cNvPr id="0" name=""/>
        <dsp:cNvSpPr/>
      </dsp:nvSpPr>
      <dsp:spPr>
        <a:xfrm>
          <a:off x="194309" y="313108"/>
          <a:ext cx="534352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VOLVER</a:t>
          </a:r>
        </a:p>
      </dsp:txBody>
      <dsp:txXfrm>
        <a:off x="194309" y="313108"/>
        <a:ext cx="534352" cy="317373"/>
      </dsp:txXfrm>
    </dsp:sp>
    <dsp:sp modelId="{96B3249A-9A0B-43AB-8EDB-F95E519C1FB5}">
      <dsp:nvSpPr>
        <dsp:cNvPr id="0" name=""/>
        <dsp:cNvSpPr/>
      </dsp:nvSpPr>
      <dsp:spPr>
        <a:xfrm>
          <a:off x="809625" y="416740"/>
          <a:ext cx="631507" cy="31737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32004" rIns="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900" kern="1200"/>
            <a:t>CONTENIDO</a:t>
          </a:r>
        </a:p>
      </dsp:txBody>
      <dsp:txXfrm>
        <a:off x="809625" y="416740"/>
        <a:ext cx="631507" cy="3173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6">
  <dgm:title val=""/>
  <dgm:desc val=""/>
  <dgm:catLst>
    <dgm:cat type="relationship" pri="4000"/>
    <dgm:cat type="process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clrData>
  <dgm:layoutNode name="compositeShape">
    <dgm:varLst>
      <dgm:chMax val="2"/>
      <dgm:dir/>
      <dgm:resizeHandles val="exact"/>
    </dgm:varLst>
    <dgm:alg type="composite">
      <dgm:param type="horzAlign" val="ctr"/>
      <dgm:param type="vertAlign" val="mid"/>
      <dgm:param type="ar" val="2.5"/>
    </dgm:alg>
    <dgm:shape xmlns:r="http://schemas.openxmlformats.org/officeDocument/2006/relationships" r:blip="">
      <dgm:adjLst/>
    </dgm:shape>
    <dgm:presOf/>
    <dgm:constrLst>
      <dgm:constr type="primFontSz" for="des" ptType="node" op="equ"/>
      <dgm:constr type="w" for="ch" forName="ribbon" refType="h" refFor="ch" refForName="ribbon" fact="2.5"/>
      <dgm:constr type="h" for="ch" forName="leftArrowText" refType="h" fact="0.49"/>
      <dgm:constr type="ctrY" for="ch" forName="leftArrowText" refType="ctrY" refFor="ch" refForName="ribbon"/>
      <dgm:constr type="ctrYOff" for="ch" forName="leftArrowText" refType="h" refFor="ch" refForName="ribbon" fact="-0.08"/>
      <dgm:constr type="l" for="ch" forName="leftArrowText" refType="w" refFor="ch" refForName="ribbon" fact="0.12"/>
      <dgm:constr type="r" for="ch" forName="leftArrowText" refType="w" refFor="ch" refForName="ribbon" fact="0.45"/>
      <dgm:constr type="h" for="ch" forName="rightArrowText" refType="h" fact="0.49"/>
      <dgm:constr type="ctrY" for="ch" forName="rightArrowText" refType="ctrY" refFor="ch" refForName="ribbon"/>
      <dgm:constr type="ctrYOff" for="ch" forName="rightArrowText" refType="h" refFor="ch" refForName="ribbon" fact="0.08"/>
      <dgm:constr type="l" for="ch" forName="rightArrowText" refType="w" refFor="ch" refForName="ribbon" fact="0.5"/>
      <dgm:constr type="r" for="ch" forName="rightArrowText" refType="w" refFor="ch" refForName="ribbon" fact="0.89"/>
    </dgm:constrLst>
    <dgm:ruleLst/>
    <dgm:choose name="Name0">
      <dgm:if name="Name1" axis="ch" ptType="node" func="cnt" op="gte" val="1">
        <dgm:layoutNode name="ribbon" styleLbl="node1">
          <dgm:alg type="sp"/>
          <dgm:shape xmlns:r="http://schemas.openxmlformats.org/officeDocument/2006/relationships" type="leftRightRibbon" r:blip="">
            <dgm:adjLst/>
          </dgm:shape>
          <dgm:presOf/>
          <dgm:constrLst/>
          <dgm:ruleLst/>
        </dgm:layoutNode>
        <dgm:layoutNode name="lef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2">
            <dgm:if name="Name3" func="var" arg="dir" op="equ" val="norm">
              <dgm:presOf axis="ch desOrSelf" ptType="node node" st="1 1" cnt="1 0"/>
            </dgm:if>
            <dgm:else name="Name4">
              <dgm:presOf axis="ch desOrSelf" ptType="node node" st="2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  <dgm:layoutNode name="rightArrowText" styleLbl="node1">
          <dgm:varLst>
            <dgm:chMax val="0"/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rect" r:blip="" hideGeom="1">
            <dgm:adjLst/>
          </dgm:shape>
          <dgm:choose name="Name5">
            <dgm:if name="Name6" func="var" arg="dir" op="equ" val="norm">
              <dgm:presOf axis="ch desOrSelf" ptType="node node" st="2 1" cnt="1 0"/>
            </dgm:if>
            <dgm:else name="Name7">
              <dgm:presOf axis="ch desOrSelf" ptType="node node" st="1 1" cnt="1 0"/>
            </dgm:else>
          </dgm:choose>
          <dgm:constrLst>
            <dgm:constr type="primFontSz" val="65"/>
            <dgm:constr type="tMarg" refType="primFontSz" fact="0.28"/>
            <dgm:constr type="lMarg"/>
            <dgm:constr type="bMarg" refType="primFontSz" fact="0.3"/>
            <dgm:constr type="rMarg"/>
          </dgm:constrLst>
          <dgm:ruleLst>
            <dgm:rule type="primFontSz" val="5" fact="NaN" max="NaN"/>
          </dgm:ruleLst>
        </dgm:layoutNode>
      </dgm:if>
      <dgm:else name="Name8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hyperlink" Target="#CONTENIDO!A1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2.xml"/><Relationship Id="rId7" Type="http://schemas.openxmlformats.org/officeDocument/2006/relationships/chart" Target="../charts/chart1.xml"/><Relationship Id="rId2" Type="http://schemas.openxmlformats.org/officeDocument/2006/relationships/diagramData" Target="../diagrams/data2.xml"/><Relationship Id="rId1" Type="http://schemas.openxmlformats.org/officeDocument/2006/relationships/hyperlink" Target="#CONTENIDO!A1"/><Relationship Id="rId6" Type="http://schemas.microsoft.com/office/2007/relationships/diagramDrawing" Target="../diagrams/drawing2.xml"/><Relationship Id="rId5" Type="http://schemas.openxmlformats.org/officeDocument/2006/relationships/diagramColors" Target="../diagrams/colors2.xml"/><Relationship Id="rId4" Type="http://schemas.openxmlformats.org/officeDocument/2006/relationships/diagramQuickStyle" Target="../diagrams/quickStyle2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diagramDrawing" Target="../diagrams/drawing3.xml"/><Relationship Id="rId3" Type="http://schemas.openxmlformats.org/officeDocument/2006/relationships/hyperlink" Target="#CONTENIDO!A1"/><Relationship Id="rId7" Type="http://schemas.openxmlformats.org/officeDocument/2006/relationships/diagramColors" Target="../diagrams/colors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diagramQuickStyle" Target="../diagrams/quickStyle3.xml"/><Relationship Id="rId5" Type="http://schemas.openxmlformats.org/officeDocument/2006/relationships/diagramLayout" Target="../diagrams/layout3.xml"/><Relationship Id="rId4" Type="http://schemas.openxmlformats.org/officeDocument/2006/relationships/diagramData" Target="../diagrams/data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400050</xdr:colOff>
      <xdr:row>8</xdr:row>
      <xdr:rowOff>0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E2FD8-B9D1-414C-90F6-08AAE1992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1</xdr:row>
      <xdr:rowOff>57150</xdr:rowOff>
    </xdr:from>
    <xdr:to>
      <xdr:col>19</xdr:col>
      <xdr:colOff>314325</xdr:colOff>
      <xdr:row>5</xdr:row>
      <xdr:rowOff>185738</xdr:rowOff>
    </xdr:to>
    <xdr:graphicFrame macro="">
      <xdr:nvGraphicFramePr>
        <xdr:cNvPr id="2" name="Diagram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C23FD2-400F-44C1-B68D-73C3BFCE27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4</xdr:col>
      <xdr:colOff>733424</xdr:colOff>
      <xdr:row>1</xdr:row>
      <xdr:rowOff>19050</xdr:rowOff>
    </xdr:from>
    <xdr:to>
      <xdr:col>17</xdr:col>
      <xdr:colOff>161925</xdr:colOff>
      <xdr:row>17</xdr:row>
      <xdr:rowOff>238125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C499CE-D6D8-40B2-BD7C-FB8516FF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</xdr:colOff>
      <xdr:row>2</xdr:row>
      <xdr:rowOff>142875</xdr:rowOff>
    </xdr:from>
    <xdr:to>
      <xdr:col>16</xdr:col>
      <xdr:colOff>85725</xdr:colOff>
      <xdr:row>26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6BDF51-F39A-475E-9DE5-FF0687DAD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159809</xdr:rowOff>
    </xdr:from>
    <xdr:to>
      <xdr:col>6</xdr:col>
      <xdr:colOff>9525</xdr:colOff>
      <xdr:row>25</xdr:row>
      <xdr:rowOff>102658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92253E-F490-4714-B148-A1C906E96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761999</xdr:colOff>
      <xdr:row>27</xdr:row>
      <xdr:rowOff>0</xdr:rowOff>
    </xdr:from>
    <xdr:to>
      <xdr:col>14</xdr:col>
      <xdr:colOff>752475</xdr:colOff>
      <xdr:row>53</xdr:row>
      <xdr:rowOff>142875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C889085-5B34-42E4-A1A5-92A802A4B095}"/>
            </a:ext>
          </a:extLst>
        </xdr:cNvPr>
        <xdr:cNvSpPr txBox="1"/>
      </xdr:nvSpPr>
      <xdr:spPr>
        <a:xfrm>
          <a:off x="7305674" y="4533900"/>
          <a:ext cx="6086476" cy="459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COSTOS TOTALES tuvieron una disminución </a:t>
          </a:r>
          <a:r>
            <a:rPr lang="es-CO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17</a:t>
          </a:r>
          <a:r>
            <a:rPr lang="es-C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en relación al I semestre del 2023</a:t>
          </a:r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DIRECTOS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Representaron un 83% de paticipación y una disminución porcentual del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%, indicando un decrecimento de $3.668.356 pesos promedio. La variación mas notable estuvo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la depreciación de las aeronaves r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eflejando un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40.8% de incremento, 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relación al I-2023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debido a que la flota nueva que se incorporo hace un año ha presentado mayor volumen de operación. Por otra parte los seguros disminuyeron un -27.7%, y los combustibles que tuvieron una variación negativa del 23.5%, incentivado por la poca fluctuación del precio del petroleo, como estrategias de compra de combustible por parte de los operadores que ayuda a tener unos precios mas bajos.</a:t>
          </a:r>
        </a:p>
        <a:p>
          <a:endParaRPr lang="es-C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demas </a:t>
          </a:r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DIRECTOS 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presentaron variaciones negativas siendo la mas notoria el arriendo que tuvo una variación del 21.8% y el mantenimiento de aeronaves que tuvo una variación del 10.2%, esto incentivado  a que los ciclos de mantenimiento programado en los equipos nuevos es mas alta lo que permite hacer mantenimientos a mayor plazo en los equipos.</a:t>
          </a:r>
        </a:p>
        <a:p>
          <a:endParaRPr lang="es-C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relación a los </a:t>
          </a:r>
          <a:r>
            <a:rPr lang="es-C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COSTOS INDIRECTOS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estos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tuvieron una participación del 17%, con una variación negativa del -27%, estos debido a una 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disminución en los costos de administración del 34.6%, y variacion negativa en los gastos de ventas. A su vez se observa que los gastos financieros crecieron un 82.9%, evidenciando que durante este periodo el aumento de las tasas de interes bancario afectaron este item.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Finalmente se puede evidenciar que las horas bloque aumentaron un 21.2% en donde esta cifra evidencia un aumento de las operaciones y una apertura de red de rutas junto con un aumento en la flota del 14.2%, cifra la cual mostro una recuperación con el ingreso de mas equipos nuevos.</a:t>
          </a:r>
        </a:p>
      </xdr:txBody>
    </xdr:sp>
    <xdr:clientData/>
  </xdr:twoCellAnchor>
  <xdr:twoCellAnchor>
    <xdr:from>
      <xdr:col>16</xdr:col>
      <xdr:colOff>709084</xdr:colOff>
      <xdr:row>1</xdr:row>
      <xdr:rowOff>0</xdr:rowOff>
    </xdr:from>
    <xdr:to>
      <xdr:col>19</xdr:col>
      <xdr:colOff>42334</xdr:colOff>
      <xdr:row>6</xdr:row>
      <xdr:rowOff>132822</xdr:rowOff>
    </xdr:to>
    <xdr:graphicFrame macro="">
      <xdr:nvGraphicFramePr>
        <xdr:cNvPr id="5" name="Diagram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7AB91A-AF0E-4B08-BC18-56861A9DD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os%20de%20Operaci&#243;n%20I%20Semestre%202023/COSTOS%20TOTALES%20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18435030/OneDrive%20-%20UNIDAD%20ADMINISTRATIVA%20ESPECIAL%20AERONAUTICA%20CIVIL/Juan%20David%20Dominguez%20-%20GEAS%202024/Costos%20de%20Operaci&#243;n%20I%20Semestre%202024/Costos%20de%20Operaci&#243;n%20I%20Semestre%202023/COSTOS%20TOTALES%20I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stos%20de%20Operaci&#243;n%20II%20Semestre%202023/Boletin%20de%20Costos%20de%20Operaci&#243;n%20II%20Semest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Users/1018435030/OneDrive%20-%20UNIDAD%20ADMINISTRATIVA%20ESPECIAL%20AERONAUTICA%20CIVIL/Juan%20David%20Dominguez%20-%20GEAS%202024/Costos%20de%20Operaci&#243;n%20I%20Semestre%202024/Costos%20de%20Operaci&#243;n%20II%20Semestre%202023/Boletin%20de%20Costos%20de%20Operaci&#243;n%20II%20Semestre%202023.xlsx?0BFA5977" TargetMode="External"/><Relationship Id="rId1" Type="http://schemas.openxmlformats.org/officeDocument/2006/relationships/externalLinkPath" Target="file:///\\0BFA5977\Boletin%20de%20Costos%20de%20Operaci&#243;n%20II%20Se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EMPRESA POR TIPO DE AERONAVE"/>
      <sheetName val="COBERTURA"/>
      <sheetName val="GRAFICAS"/>
      <sheetName val="Página1_1"/>
      <sheetName val="Hoja1"/>
      <sheetName val="PAX REGULAR NACIONAL - INTER"/>
      <sheetName val="CARGA NACIONAL - INTER"/>
      <sheetName val="COMERCIAL REGIONAL"/>
      <sheetName val="AEROTAXIS"/>
      <sheetName val="TRABAJOS AEREOS ESPECIALES"/>
    </sheetNames>
    <sheetDataSet>
      <sheetData sheetId="0" refreshError="1"/>
      <sheetData sheetId="1"/>
      <sheetData sheetId="2">
        <row r="5">
          <cell r="A5" t="str">
            <v>PASAJEROS REGULAR NACIONAL</v>
          </cell>
          <cell r="B5">
            <v>8</v>
          </cell>
          <cell r="C5">
            <v>8</v>
          </cell>
        </row>
        <row r="6">
          <cell r="A6" t="str">
            <v>PASAJEROS REGULAR INTERNACIONAL</v>
          </cell>
          <cell r="B6">
            <v>16</v>
          </cell>
          <cell r="C6">
            <v>25</v>
          </cell>
        </row>
        <row r="7">
          <cell r="A7" t="str">
            <v>CARGA NACIONAL INTERNACIONAL</v>
          </cell>
          <cell r="B7">
            <v>14</v>
          </cell>
          <cell r="C7">
            <v>16</v>
          </cell>
        </row>
        <row r="8">
          <cell r="A8" t="str">
            <v xml:space="preserve"> COMERCIAL REGIONAL</v>
          </cell>
          <cell r="B8">
            <v>3</v>
          </cell>
          <cell r="C8">
            <v>4</v>
          </cell>
        </row>
        <row r="9">
          <cell r="A9" t="str">
            <v xml:space="preserve"> NO REGULAR  -AEROTAXIS</v>
          </cell>
          <cell r="B9">
            <v>25</v>
          </cell>
          <cell r="C9">
            <v>49</v>
          </cell>
        </row>
        <row r="10">
          <cell r="A10" t="str">
            <v>TRABAJOS AÉREOS ESPECIALES - AVIACION AGRICOLA</v>
          </cell>
          <cell r="B10">
            <v>15</v>
          </cell>
          <cell r="C10">
            <v>30</v>
          </cell>
        </row>
        <row r="11">
          <cell r="A11" t="str">
            <v>TRABAJOS AÉREOS ESPECIALES: (Publicidad, aerofotografía, ambulancia, etc.)</v>
          </cell>
          <cell r="B11">
            <v>9</v>
          </cell>
          <cell r="C11">
            <v>16</v>
          </cell>
        </row>
      </sheetData>
      <sheetData sheetId="3">
        <row r="30">
          <cell r="D30" t="str">
            <v>PARTICIPACIÓN %</v>
          </cell>
          <cell r="E30" t="str">
            <v>VARIACIÓN %</v>
          </cell>
        </row>
        <row r="31">
          <cell r="A31" t="str">
            <v xml:space="preserve">Tripulación  </v>
          </cell>
          <cell r="D31">
            <v>7.3521774767916964E-2</v>
          </cell>
          <cell r="E31">
            <v>-0.23998439550991579</v>
          </cell>
        </row>
        <row r="32">
          <cell r="A32" t="str">
            <v>Seguros</v>
          </cell>
          <cell r="D32">
            <v>1.046153480490733E-2</v>
          </cell>
          <cell r="E32">
            <v>-5.413307240735199E-2</v>
          </cell>
        </row>
        <row r="33">
          <cell r="A33" t="str">
            <v xml:space="preserve">Servicios Aeronaúticos </v>
          </cell>
          <cell r="D33">
            <v>8.5340146379972767E-2</v>
          </cell>
          <cell r="E33">
            <v>-1.817560764618642E-2</v>
          </cell>
        </row>
        <row r="34">
          <cell r="A34" t="str">
            <v xml:space="preserve">Mantenimiento </v>
          </cell>
          <cell r="D34">
            <v>0.11510022401207781</v>
          </cell>
          <cell r="E34">
            <v>-5.9751409373306696E-2</v>
          </cell>
        </row>
        <row r="35">
          <cell r="A35" t="str">
            <v>Servicio de Pasajeros</v>
          </cell>
          <cell r="D35">
            <v>2.4322831662187312E-2</v>
          </cell>
          <cell r="E35">
            <v>0.52152563063099988</v>
          </cell>
        </row>
        <row r="36">
          <cell r="A36" t="str">
            <v xml:space="preserve">Combustible </v>
          </cell>
          <cell r="D36">
            <v>0.4080564850792211</v>
          </cell>
          <cell r="E36">
            <v>1.2734455849259469</v>
          </cell>
        </row>
        <row r="37">
          <cell r="A37" t="str">
            <v>Depreciación</v>
          </cell>
          <cell r="D37">
            <v>2.1074004288198938E-3</v>
          </cell>
          <cell r="E37">
            <v>-0.94383294632278192</v>
          </cell>
        </row>
        <row r="38">
          <cell r="A38" t="str">
            <v xml:space="preserve">Arriendo </v>
          </cell>
          <cell r="D38">
            <v>0.10164950105771402</v>
          </cell>
          <cell r="E38">
            <v>-3.1258154237818636E-2</v>
          </cell>
        </row>
        <row r="39">
          <cell r="A39" t="str">
            <v>TOTAL COSTOS DIRECTOS</v>
          </cell>
          <cell r="D39">
            <v>0.82055989819281705</v>
          </cell>
          <cell r="E39">
            <v>0.25265675272565979</v>
          </cell>
        </row>
        <row r="40">
          <cell r="A40" t="str">
            <v xml:space="preserve">Administración </v>
          </cell>
          <cell r="D40">
            <v>7.282261493273913E-2</v>
          </cell>
          <cell r="E40">
            <v>-0.31761563875214582</v>
          </cell>
        </row>
        <row r="41">
          <cell r="A41" t="str">
            <v>Ventas</v>
          </cell>
          <cell r="D41">
            <v>8.2036771853988957E-2</v>
          </cell>
          <cell r="E41">
            <v>-8.7695077300457891E-2</v>
          </cell>
        </row>
        <row r="42">
          <cell r="A42" t="str">
            <v>Financieros</v>
          </cell>
          <cell r="D42">
            <v>2.4580715020454828E-2</v>
          </cell>
          <cell r="E42">
            <v>-0.12297234740783081</v>
          </cell>
        </row>
        <row r="43">
          <cell r="A43" t="str">
            <v>TOTAL COSTOS INDIRECTOS</v>
          </cell>
          <cell r="D43">
            <v>0.17944010180718289</v>
          </cell>
          <cell r="E43">
            <v>-0.20130891843017185</v>
          </cell>
        </row>
        <row r="44">
          <cell r="A44" t="str">
            <v>COSTOS  TOTALES</v>
          </cell>
          <cell r="D44">
            <v>1</v>
          </cell>
          <cell r="E44">
            <v>0.13672095590876587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EMPRESA POR TIPO DE AERONAVE"/>
      <sheetName val="COBERTURA"/>
      <sheetName val="GRAFICAS"/>
      <sheetName val="PAX REGULAR NACIONAL - INTER"/>
      <sheetName val="CARGA NACIONAL - INTER "/>
      <sheetName val="COMERCIAL REGIONAL"/>
      <sheetName val="AEROTAXIS"/>
      <sheetName val="TRABAJOS AEREOS ESPECIALES"/>
    </sheetNames>
    <sheetDataSet>
      <sheetData sheetId="0"/>
      <sheetData sheetId="1"/>
      <sheetData sheetId="2">
        <row r="4">
          <cell r="B4" t="str">
            <v>No. EMPRE. PRESENTARÓN INFORME</v>
          </cell>
          <cell r="C4" t="str">
            <v>TOTAL EMPRESAS VIGENTES</v>
          </cell>
          <cell r="D4" t="str">
            <v>% COBERTURA</v>
          </cell>
        </row>
        <row r="5">
          <cell r="A5" t="str">
            <v>PASAJEROS REGULAR NACIONAL</v>
          </cell>
          <cell r="B5">
            <v>5</v>
          </cell>
          <cell r="C5">
            <v>6</v>
          </cell>
          <cell r="D5">
            <v>0.83333333333333337</v>
          </cell>
        </row>
        <row r="6">
          <cell r="A6" t="str">
            <v>PASAJEROS REGULAR INTERNACIONAL</v>
          </cell>
          <cell r="B6">
            <v>26</v>
          </cell>
          <cell r="C6">
            <v>30</v>
          </cell>
          <cell r="D6">
            <v>0.8666666666666667</v>
          </cell>
        </row>
        <row r="7">
          <cell r="A7" t="str">
            <v>CARGA NACIONAL - INTERNACIONAL</v>
          </cell>
          <cell r="B7">
            <v>12</v>
          </cell>
          <cell r="C7">
            <v>14</v>
          </cell>
          <cell r="D7">
            <v>0.8571428571428571</v>
          </cell>
        </row>
        <row r="8">
          <cell r="A8" t="str">
            <v>COMERCIAL REGIONAL</v>
          </cell>
          <cell r="B8">
            <v>3</v>
          </cell>
          <cell r="C8">
            <v>3</v>
          </cell>
          <cell r="D8">
            <v>1</v>
          </cell>
        </row>
        <row r="9">
          <cell r="A9" t="str">
            <v>NO REGULAR  -AEROTAXIS</v>
          </cell>
          <cell r="B9">
            <v>26</v>
          </cell>
          <cell r="C9">
            <v>44</v>
          </cell>
          <cell r="D9">
            <v>0.59090909090909094</v>
          </cell>
        </row>
        <row r="10">
          <cell r="A10" t="str">
            <v>TRABAJOS AÉREOS ESPECIALES - AVIACION AGRICOLA</v>
          </cell>
          <cell r="B10">
            <v>16</v>
          </cell>
          <cell r="C10">
            <v>22</v>
          </cell>
          <cell r="D10">
            <v>0.72727272727272729</v>
          </cell>
        </row>
        <row r="11">
          <cell r="A11" t="str">
            <v>TRABAJOS AÉREOS ESPECIALES: (Publicidad, aerofotografía, ambulancia, etc.)</v>
          </cell>
          <cell r="B11">
            <v>11</v>
          </cell>
          <cell r="C11">
            <v>13</v>
          </cell>
          <cell r="D11">
            <v>0.84615384615384615</v>
          </cell>
        </row>
      </sheetData>
      <sheetData sheetId="3">
        <row r="30">
          <cell r="D30" t="str">
            <v>PARTICIPACIÓN %</v>
          </cell>
          <cell r="E30" t="str">
            <v>VARIACIÓN %</v>
          </cell>
        </row>
        <row r="31">
          <cell r="A31" t="str">
            <v xml:space="preserve">Tripulación  </v>
          </cell>
          <cell r="D31">
            <v>7.5281545275910078E-2</v>
          </cell>
          <cell r="E31">
            <v>0.1318158195603949</v>
          </cell>
        </row>
        <row r="32">
          <cell r="A32" t="str">
            <v>Seguros</v>
          </cell>
          <cell r="D32">
            <v>6.2814990416826004E-3</v>
          </cell>
          <cell r="E32">
            <v>-0.25404012471893378</v>
          </cell>
        </row>
        <row r="33">
          <cell r="A33" t="str">
            <v xml:space="preserve">Servicios Aeronaúticos </v>
          </cell>
          <cell r="D33">
            <v>9.7113141729953292E-2</v>
          </cell>
          <cell r="E33">
            <v>3.7796459909664737E-3</v>
          </cell>
        </row>
        <row r="34">
          <cell r="A34" t="str">
            <v xml:space="preserve">Mantenimiento </v>
          </cell>
          <cell r="D34">
            <v>0.15418991795636505</v>
          </cell>
          <cell r="E34">
            <v>0.10609075831574888</v>
          </cell>
        </row>
        <row r="35">
          <cell r="A35" t="str">
            <v>Servicio de Pasajeros</v>
          </cell>
          <cell r="D35">
            <v>2.8467283056488771E-2</v>
          </cell>
          <cell r="E35">
            <v>0.17372551025044314</v>
          </cell>
        </row>
        <row r="36">
          <cell r="A36" t="str">
            <v xml:space="preserve">Combustible </v>
          </cell>
          <cell r="D36">
            <v>0.35104296521380202</v>
          </cell>
          <cell r="E36">
            <v>-0.24265634745455156</v>
          </cell>
        </row>
        <row r="37">
          <cell r="A37" t="str">
            <v>Depreciación</v>
          </cell>
          <cell r="D37">
            <v>8.9656535792446664E-4</v>
          </cell>
          <cell r="E37">
            <v>-0.71306780754599219</v>
          </cell>
        </row>
        <row r="38">
          <cell r="A38" t="str">
            <v xml:space="preserve">Arriendo </v>
          </cell>
          <cell r="D38">
            <v>9.7598278803432442E-2</v>
          </cell>
          <cell r="E38">
            <v>-0.15256689465784878</v>
          </cell>
        </row>
        <row r="39">
          <cell r="A39" t="str">
            <v>TOTAL COSTOS DIRECTOS</v>
          </cell>
          <cell r="D39">
            <v>0.81087119643555883</v>
          </cell>
          <cell r="E39">
            <v>-0.11587880566595476</v>
          </cell>
        </row>
        <row r="40">
          <cell r="A40" t="str">
            <v xml:space="preserve">Administración </v>
          </cell>
          <cell r="D40">
            <v>6.7207625993471035E-2</v>
          </cell>
          <cell r="E40">
            <v>-0.2982413541577047</v>
          </cell>
        </row>
        <row r="41">
          <cell r="A41" t="str">
            <v>Ventas</v>
          </cell>
          <cell r="D41">
            <v>9.7888376374717673E-2</v>
          </cell>
          <cell r="E41">
            <v>0.29669098469242816</v>
          </cell>
        </row>
        <row r="42">
          <cell r="A42" t="str">
            <v>Financieros</v>
          </cell>
          <cell r="D42">
            <v>2.4032801196252548E-2</v>
          </cell>
          <cell r="E42">
            <v>-0.14166256879329342</v>
          </cell>
        </row>
        <row r="43">
          <cell r="A43" t="str">
            <v>TOTAL COSTOS INDIRECTOS</v>
          </cell>
          <cell r="D43">
            <v>0.18912880356444126</v>
          </cell>
          <cell r="E43">
            <v>-5.0846188776967671E-2</v>
          </cell>
        </row>
        <row r="44">
          <cell r="A44" t="str">
            <v>COSTOS  TOTALES</v>
          </cell>
          <cell r="D44">
            <v>1</v>
          </cell>
          <cell r="E44">
            <v>-0.10427157362721262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C6E0-4CC2-4107-B9E9-F01F89C362D8}">
  <dimension ref="A1:B16"/>
  <sheetViews>
    <sheetView tabSelected="1" workbookViewId="0">
      <selection sqref="A1:B1"/>
    </sheetView>
  </sheetViews>
  <sheetFormatPr baseColWidth="10" defaultRowHeight="15" x14ac:dyDescent="0.25"/>
  <cols>
    <col min="1" max="1" width="11.42578125" style="52"/>
    <col min="2" max="2" width="121.85546875" style="52" customWidth="1"/>
    <col min="3" max="257" width="11.42578125" style="52"/>
    <col min="258" max="258" width="121.85546875" style="52" customWidth="1"/>
    <col min="259" max="513" width="11.42578125" style="52"/>
    <col min="514" max="514" width="121.85546875" style="52" customWidth="1"/>
    <col min="515" max="769" width="11.42578125" style="52"/>
    <col min="770" max="770" width="121.85546875" style="52" customWidth="1"/>
    <col min="771" max="1025" width="11.42578125" style="52"/>
    <col min="1026" max="1026" width="121.85546875" style="52" customWidth="1"/>
    <col min="1027" max="1281" width="11.42578125" style="52"/>
    <col min="1282" max="1282" width="121.85546875" style="52" customWidth="1"/>
    <col min="1283" max="1537" width="11.42578125" style="52"/>
    <col min="1538" max="1538" width="121.85546875" style="52" customWidth="1"/>
    <col min="1539" max="1793" width="11.42578125" style="52"/>
    <col min="1794" max="1794" width="121.85546875" style="52" customWidth="1"/>
    <col min="1795" max="2049" width="11.42578125" style="52"/>
    <col min="2050" max="2050" width="121.85546875" style="52" customWidth="1"/>
    <col min="2051" max="2305" width="11.42578125" style="52"/>
    <col min="2306" max="2306" width="121.85546875" style="52" customWidth="1"/>
    <col min="2307" max="2561" width="11.42578125" style="52"/>
    <col min="2562" max="2562" width="121.85546875" style="52" customWidth="1"/>
    <col min="2563" max="2817" width="11.42578125" style="52"/>
    <col min="2818" max="2818" width="121.85546875" style="52" customWidth="1"/>
    <col min="2819" max="3073" width="11.42578125" style="52"/>
    <col min="3074" max="3074" width="121.85546875" style="52" customWidth="1"/>
    <col min="3075" max="3329" width="11.42578125" style="52"/>
    <col min="3330" max="3330" width="121.85546875" style="52" customWidth="1"/>
    <col min="3331" max="3585" width="11.42578125" style="52"/>
    <col min="3586" max="3586" width="121.85546875" style="52" customWidth="1"/>
    <col min="3587" max="3841" width="11.42578125" style="52"/>
    <col min="3842" max="3842" width="121.85546875" style="52" customWidth="1"/>
    <col min="3843" max="4097" width="11.42578125" style="52"/>
    <col min="4098" max="4098" width="121.85546875" style="52" customWidth="1"/>
    <col min="4099" max="4353" width="11.42578125" style="52"/>
    <col min="4354" max="4354" width="121.85546875" style="52" customWidth="1"/>
    <col min="4355" max="4609" width="11.42578125" style="52"/>
    <col min="4610" max="4610" width="121.85546875" style="52" customWidth="1"/>
    <col min="4611" max="4865" width="11.42578125" style="52"/>
    <col min="4866" max="4866" width="121.85546875" style="52" customWidth="1"/>
    <col min="4867" max="5121" width="11.42578125" style="52"/>
    <col min="5122" max="5122" width="121.85546875" style="52" customWidth="1"/>
    <col min="5123" max="5377" width="11.42578125" style="52"/>
    <col min="5378" max="5378" width="121.85546875" style="52" customWidth="1"/>
    <col min="5379" max="5633" width="11.42578125" style="52"/>
    <col min="5634" max="5634" width="121.85546875" style="52" customWidth="1"/>
    <col min="5635" max="5889" width="11.42578125" style="52"/>
    <col min="5890" max="5890" width="121.85546875" style="52" customWidth="1"/>
    <col min="5891" max="6145" width="11.42578125" style="52"/>
    <col min="6146" max="6146" width="121.85546875" style="52" customWidth="1"/>
    <col min="6147" max="6401" width="11.42578125" style="52"/>
    <col min="6402" max="6402" width="121.85546875" style="52" customWidth="1"/>
    <col min="6403" max="6657" width="11.42578125" style="52"/>
    <col min="6658" max="6658" width="121.85546875" style="52" customWidth="1"/>
    <col min="6659" max="6913" width="11.42578125" style="52"/>
    <col min="6914" max="6914" width="121.85546875" style="52" customWidth="1"/>
    <col min="6915" max="7169" width="11.42578125" style="52"/>
    <col min="7170" max="7170" width="121.85546875" style="52" customWidth="1"/>
    <col min="7171" max="7425" width="11.42578125" style="52"/>
    <col min="7426" max="7426" width="121.85546875" style="52" customWidth="1"/>
    <col min="7427" max="7681" width="11.42578125" style="52"/>
    <col min="7682" max="7682" width="121.85546875" style="52" customWidth="1"/>
    <col min="7683" max="7937" width="11.42578125" style="52"/>
    <col min="7938" max="7938" width="121.85546875" style="52" customWidth="1"/>
    <col min="7939" max="8193" width="11.42578125" style="52"/>
    <col min="8194" max="8194" width="121.85546875" style="52" customWidth="1"/>
    <col min="8195" max="8449" width="11.42578125" style="52"/>
    <col min="8450" max="8450" width="121.85546875" style="52" customWidth="1"/>
    <col min="8451" max="8705" width="11.42578125" style="52"/>
    <col min="8706" max="8706" width="121.85546875" style="52" customWidth="1"/>
    <col min="8707" max="8961" width="11.42578125" style="52"/>
    <col min="8962" max="8962" width="121.85546875" style="52" customWidth="1"/>
    <col min="8963" max="9217" width="11.42578125" style="52"/>
    <col min="9218" max="9218" width="121.85546875" style="52" customWidth="1"/>
    <col min="9219" max="9473" width="11.42578125" style="52"/>
    <col min="9474" max="9474" width="121.85546875" style="52" customWidth="1"/>
    <col min="9475" max="9729" width="11.42578125" style="52"/>
    <col min="9730" max="9730" width="121.85546875" style="52" customWidth="1"/>
    <col min="9731" max="9985" width="11.42578125" style="52"/>
    <col min="9986" max="9986" width="121.85546875" style="52" customWidth="1"/>
    <col min="9987" max="10241" width="11.42578125" style="52"/>
    <col min="10242" max="10242" width="121.85546875" style="52" customWidth="1"/>
    <col min="10243" max="10497" width="11.42578125" style="52"/>
    <col min="10498" max="10498" width="121.85546875" style="52" customWidth="1"/>
    <col min="10499" max="10753" width="11.42578125" style="52"/>
    <col min="10754" max="10754" width="121.85546875" style="52" customWidth="1"/>
    <col min="10755" max="11009" width="11.42578125" style="52"/>
    <col min="11010" max="11010" width="121.85546875" style="52" customWidth="1"/>
    <col min="11011" max="11265" width="11.42578125" style="52"/>
    <col min="11266" max="11266" width="121.85546875" style="52" customWidth="1"/>
    <col min="11267" max="11521" width="11.42578125" style="52"/>
    <col min="11522" max="11522" width="121.85546875" style="52" customWidth="1"/>
    <col min="11523" max="11777" width="11.42578125" style="52"/>
    <col min="11778" max="11778" width="121.85546875" style="52" customWidth="1"/>
    <col min="11779" max="12033" width="11.42578125" style="52"/>
    <col min="12034" max="12034" width="121.85546875" style="52" customWidth="1"/>
    <col min="12035" max="12289" width="11.42578125" style="52"/>
    <col min="12290" max="12290" width="121.85546875" style="52" customWidth="1"/>
    <col min="12291" max="12545" width="11.42578125" style="52"/>
    <col min="12546" max="12546" width="121.85546875" style="52" customWidth="1"/>
    <col min="12547" max="12801" width="11.42578125" style="52"/>
    <col min="12802" max="12802" width="121.85546875" style="52" customWidth="1"/>
    <col min="12803" max="13057" width="11.42578125" style="52"/>
    <col min="13058" max="13058" width="121.85546875" style="52" customWidth="1"/>
    <col min="13059" max="13313" width="11.42578125" style="52"/>
    <col min="13314" max="13314" width="121.85546875" style="52" customWidth="1"/>
    <col min="13315" max="13569" width="11.42578125" style="52"/>
    <col min="13570" max="13570" width="121.85546875" style="52" customWidth="1"/>
    <col min="13571" max="13825" width="11.42578125" style="52"/>
    <col min="13826" max="13826" width="121.85546875" style="52" customWidth="1"/>
    <col min="13827" max="14081" width="11.42578125" style="52"/>
    <col min="14082" max="14082" width="121.85546875" style="52" customWidth="1"/>
    <col min="14083" max="14337" width="11.42578125" style="52"/>
    <col min="14338" max="14338" width="121.85546875" style="52" customWidth="1"/>
    <col min="14339" max="14593" width="11.42578125" style="52"/>
    <col min="14594" max="14594" width="121.85546875" style="52" customWidth="1"/>
    <col min="14595" max="14849" width="11.42578125" style="52"/>
    <col min="14850" max="14850" width="121.85546875" style="52" customWidth="1"/>
    <col min="14851" max="15105" width="11.42578125" style="52"/>
    <col min="15106" max="15106" width="121.85546875" style="52" customWidth="1"/>
    <col min="15107" max="15361" width="11.42578125" style="52"/>
    <col min="15362" max="15362" width="121.85546875" style="52" customWidth="1"/>
    <col min="15363" max="15617" width="11.42578125" style="52"/>
    <col min="15618" max="15618" width="121.85546875" style="52" customWidth="1"/>
    <col min="15619" max="15873" width="11.42578125" style="52"/>
    <col min="15874" max="15874" width="121.85546875" style="52" customWidth="1"/>
    <col min="15875" max="16129" width="11.42578125" style="52"/>
    <col min="16130" max="16130" width="121.85546875" style="52" customWidth="1"/>
    <col min="16131" max="16384" width="11.42578125" style="52"/>
  </cols>
  <sheetData>
    <row r="1" spans="1:2" ht="24" thickBot="1" x14ac:dyDescent="0.4">
      <c r="A1" s="50" t="s">
        <v>297</v>
      </c>
      <c r="B1" s="51"/>
    </row>
    <row r="2" spans="1:2" ht="15.75" thickBot="1" x14ac:dyDescent="0.3"/>
    <row r="3" spans="1:2" ht="24" thickBot="1" x14ac:dyDescent="0.4">
      <c r="A3" s="53" t="s">
        <v>467</v>
      </c>
      <c r="B3" s="54"/>
    </row>
    <row r="4" spans="1:2" ht="15.75" thickBot="1" x14ac:dyDescent="0.3"/>
    <row r="5" spans="1:2" ht="24" thickBot="1" x14ac:dyDescent="0.4">
      <c r="A5" s="55" t="s">
        <v>298</v>
      </c>
      <c r="B5" s="55" t="s">
        <v>299</v>
      </c>
    </row>
    <row r="6" spans="1:2" ht="20.25" x14ac:dyDescent="0.3">
      <c r="A6" s="56">
        <v>1</v>
      </c>
      <c r="B6" s="57" t="s">
        <v>300</v>
      </c>
    </row>
    <row r="7" spans="1:2" ht="21" thickBot="1" x14ac:dyDescent="0.35">
      <c r="A7" s="58">
        <v>2</v>
      </c>
      <c r="B7" s="59" t="s">
        <v>301</v>
      </c>
    </row>
    <row r="8" spans="1:2" ht="20.25" x14ac:dyDescent="0.3">
      <c r="A8" s="56">
        <v>3</v>
      </c>
      <c r="B8" s="59" t="s">
        <v>468</v>
      </c>
    </row>
    <row r="9" spans="1:2" ht="21" thickBot="1" x14ac:dyDescent="0.35">
      <c r="A9" s="58">
        <v>4</v>
      </c>
      <c r="B9" s="59" t="s">
        <v>302</v>
      </c>
    </row>
    <row r="10" spans="1:2" ht="20.25" x14ac:dyDescent="0.3">
      <c r="A10" s="56">
        <v>5</v>
      </c>
      <c r="B10" s="59" t="s">
        <v>303</v>
      </c>
    </row>
    <row r="11" spans="1:2" ht="21" thickBot="1" x14ac:dyDescent="0.35">
      <c r="A11" s="58">
        <v>6</v>
      </c>
      <c r="B11" s="59" t="s">
        <v>276</v>
      </c>
    </row>
    <row r="12" spans="1:2" ht="20.25" x14ac:dyDescent="0.3">
      <c r="A12" s="56">
        <v>7</v>
      </c>
      <c r="B12" s="59" t="s">
        <v>469</v>
      </c>
    </row>
    <row r="13" spans="1:2" ht="20.25" x14ac:dyDescent="0.3">
      <c r="A13" s="58">
        <v>8</v>
      </c>
      <c r="B13" s="59" t="s">
        <v>304</v>
      </c>
    </row>
    <row r="15" spans="1:2" x14ac:dyDescent="0.25">
      <c r="B15" s="138" t="s">
        <v>502</v>
      </c>
    </row>
    <row r="16" spans="1:2" x14ac:dyDescent="0.25">
      <c r="B16" s="138" t="s">
        <v>501</v>
      </c>
    </row>
  </sheetData>
  <mergeCells count="2">
    <mergeCell ref="A1:B1"/>
    <mergeCell ref="A3:B3"/>
  </mergeCells>
  <hyperlinks>
    <hyperlink ref="B6" location="'Empresa por tipo de aeronave'!A1" display="RELACION EMPRESA - TIPO DE AERONAVE" xr:uid="{B80F458F-0C8C-4231-A3C0-E16B99A310C1}"/>
    <hyperlink ref="B13" location="'Trabajos Aereos Especiales'!A1" display="TRABAJOS AEREOS ESPECIALES" xr:uid="{708B2247-4B1B-40D4-A3AE-C26661D3D6B8}"/>
    <hyperlink ref="B12" location="AEROTAXIS!A1" display="EMPRESAS DE TRANSPORTE AEREO- AEROTAXIS" xr:uid="{9159C17F-18CB-4C54-BA59-CE88798DB772}"/>
    <hyperlink ref="B11" location="'COMERCIAL REGIONAL'!A1" display="EMPRESAS DE TRANSPORTE AEREO COMERCIAL REGIONAL" xr:uid="{37BCBDAF-20B5-4C52-893F-A710E5EA5885}"/>
    <hyperlink ref="B10" location="'Carga Nacional'!A1" display="EMPRESAS DE TRANSPORTE AEREO CARGA NACIONAL" xr:uid="{46A59D1C-9434-4726-9A61-7469A1B89552}"/>
    <hyperlink ref="B9" location="'PAX Regular Nacional '!A1" display="EMPRESAS DE TRANSPORTE AEREO PASAJEROS NACIONAL REGULAR " xr:uid="{C4D5DAAD-CA04-4B4C-8FF7-8CBFBB8B10C0}"/>
    <hyperlink ref="B7" location="Cobertura!A1" display="COBERTURA" xr:uid="{41284306-9C47-4785-8D29-B277EDAA205A}"/>
    <hyperlink ref="B8" location="Graficas!A1" display="COMPARATIVO EMPRESAS REGULARES NACIONALES II SEMESTRE 2015 - 2016" xr:uid="{F85DA1AE-2214-431A-8A0E-A819683CA20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582-CF91-4447-81D4-AAE768EEB343}">
  <dimension ref="A1:N237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13.28515625" bestFit="1" customWidth="1"/>
    <col min="2" max="2" width="10.42578125" bestFit="1" customWidth="1"/>
    <col min="3" max="3" width="111.28515625" bestFit="1" customWidth="1"/>
    <col min="4" max="4" width="5.85546875" bestFit="1" customWidth="1"/>
  </cols>
  <sheetData>
    <row r="1" spans="1:14" ht="21" x14ac:dyDescent="0.35">
      <c r="A1" s="60" t="s">
        <v>488</v>
      </c>
      <c r="B1" s="60"/>
      <c r="C1" s="60"/>
      <c r="D1" s="60"/>
    </row>
    <row r="2" spans="1:14" x14ac:dyDescent="0.2">
      <c r="A2" s="61" t="s">
        <v>2</v>
      </c>
      <c r="B2" s="61" t="s">
        <v>305</v>
      </c>
      <c r="C2" s="61" t="s">
        <v>1</v>
      </c>
      <c r="D2" s="61" t="s">
        <v>0</v>
      </c>
    </row>
    <row r="3" spans="1:14" x14ac:dyDescent="0.2">
      <c r="A3" s="62" t="s">
        <v>100</v>
      </c>
      <c r="B3" s="62" t="s">
        <v>70</v>
      </c>
      <c r="C3" s="62" t="s">
        <v>306</v>
      </c>
      <c r="D3" s="62" t="s">
        <v>307</v>
      </c>
    </row>
    <row r="4" spans="1:14" x14ac:dyDescent="0.2">
      <c r="A4" s="62" t="s">
        <v>176</v>
      </c>
      <c r="B4" s="62" t="s">
        <v>70</v>
      </c>
      <c r="C4" s="62" t="s">
        <v>175</v>
      </c>
      <c r="D4" s="62" t="s">
        <v>308</v>
      </c>
    </row>
    <row r="5" spans="1:14" x14ac:dyDescent="0.2">
      <c r="A5" s="62" t="s">
        <v>176</v>
      </c>
      <c r="B5" s="62" t="s">
        <v>70</v>
      </c>
      <c r="C5" s="62" t="s">
        <v>306</v>
      </c>
      <c r="D5" s="62" t="s">
        <v>307</v>
      </c>
    </row>
    <row r="6" spans="1:14" x14ac:dyDescent="0.2">
      <c r="A6" s="62" t="s">
        <v>130</v>
      </c>
      <c r="B6" s="62" t="s">
        <v>146</v>
      </c>
      <c r="C6" s="62" t="s">
        <v>145</v>
      </c>
      <c r="D6" s="62" t="s">
        <v>144</v>
      </c>
    </row>
    <row r="7" spans="1:14" x14ac:dyDescent="0.2">
      <c r="A7" s="62" t="s">
        <v>130</v>
      </c>
      <c r="B7" s="62" t="s">
        <v>146</v>
      </c>
      <c r="C7" s="62" t="s">
        <v>152</v>
      </c>
      <c r="D7" s="62" t="s">
        <v>151</v>
      </c>
    </row>
    <row r="8" spans="1:14" x14ac:dyDescent="0.2">
      <c r="A8" s="62" t="s">
        <v>130</v>
      </c>
      <c r="B8" s="62" t="s">
        <v>129</v>
      </c>
      <c r="C8" s="62" t="s">
        <v>470</v>
      </c>
      <c r="D8" s="62" t="s">
        <v>194</v>
      </c>
    </row>
    <row r="9" spans="1:14" x14ac:dyDescent="0.2">
      <c r="A9" s="62" t="s">
        <v>147</v>
      </c>
      <c r="B9" s="62" t="s">
        <v>146</v>
      </c>
      <c r="C9" s="62" t="s">
        <v>145</v>
      </c>
      <c r="D9" s="62" t="s">
        <v>144</v>
      </c>
    </row>
    <row r="10" spans="1:14" x14ac:dyDescent="0.2">
      <c r="A10" s="62" t="s">
        <v>147</v>
      </c>
      <c r="B10" s="62" t="s">
        <v>146</v>
      </c>
      <c r="C10" s="62" t="s">
        <v>152</v>
      </c>
      <c r="D10" s="62" t="s">
        <v>151</v>
      </c>
    </row>
    <row r="11" spans="1:14" x14ac:dyDescent="0.2">
      <c r="A11" s="62" t="s">
        <v>147</v>
      </c>
      <c r="B11" s="62" t="s">
        <v>129</v>
      </c>
      <c r="C11" s="62" t="s">
        <v>309</v>
      </c>
      <c r="D11" s="62" t="s">
        <v>195</v>
      </c>
    </row>
    <row r="12" spans="1:14" x14ac:dyDescent="0.2">
      <c r="A12" s="62" t="s">
        <v>147</v>
      </c>
      <c r="B12" s="62" t="s">
        <v>129</v>
      </c>
      <c r="C12" s="62" t="s">
        <v>200</v>
      </c>
      <c r="D12" s="62" t="s">
        <v>199</v>
      </c>
    </row>
    <row r="13" spans="1:14" x14ac:dyDescent="0.2">
      <c r="A13" s="62" t="s">
        <v>147</v>
      </c>
      <c r="B13" s="62" t="s">
        <v>129</v>
      </c>
      <c r="C13" s="62" t="s">
        <v>212</v>
      </c>
      <c r="D13" s="62" t="s">
        <v>211</v>
      </c>
    </row>
    <row r="14" spans="1:14" x14ac:dyDescent="0.2">
      <c r="A14" s="62" t="s">
        <v>147</v>
      </c>
      <c r="B14" s="62" t="s">
        <v>129</v>
      </c>
      <c r="C14" s="62" t="s">
        <v>471</v>
      </c>
      <c r="D14" s="62" t="s">
        <v>196</v>
      </c>
    </row>
    <row r="15" spans="1:14" x14ac:dyDescent="0.2">
      <c r="A15" s="62" t="s">
        <v>201</v>
      </c>
      <c r="B15" s="62" t="s">
        <v>129</v>
      </c>
      <c r="C15" s="62" t="s">
        <v>214</v>
      </c>
      <c r="D15" s="62" t="s">
        <v>213</v>
      </c>
      <c r="H15" s="63"/>
      <c r="I15" s="63"/>
      <c r="J15" s="63"/>
      <c r="K15" s="63"/>
      <c r="L15" s="63"/>
      <c r="M15" s="63"/>
      <c r="N15" s="63"/>
    </row>
    <row r="16" spans="1:14" x14ac:dyDescent="0.2">
      <c r="A16" s="62" t="s">
        <v>150</v>
      </c>
      <c r="B16" s="62" t="s">
        <v>129</v>
      </c>
      <c r="C16" s="62" t="s">
        <v>149</v>
      </c>
      <c r="D16" s="62" t="s">
        <v>148</v>
      </c>
    </row>
    <row r="17" spans="1:4" x14ac:dyDescent="0.2">
      <c r="A17" s="62" t="s">
        <v>153</v>
      </c>
      <c r="B17" s="62" t="s">
        <v>128</v>
      </c>
      <c r="C17" s="62" t="s">
        <v>310</v>
      </c>
      <c r="D17" s="62" t="s">
        <v>216</v>
      </c>
    </row>
    <row r="18" spans="1:4" x14ac:dyDescent="0.2">
      <c r="A18" s="62" t="s">
        <v>147</v>
      </c>
      <c r="B18" s="62" t="s">
        <v>129</v>
      </c>
      <c r="C18" s="62" t="s">
        <v>472</v>
      </c>
      <c r="D18" s="62" t="s">
        <v>172</v>
      </c>
    </row>
    <row r="19" spans="1:4" x14ac:dyDescent="0.2">
      <c r="A19" s="62" t="s">
        <v>235</v>
      </c>
      <c r="B19" s="62" t="s">
        <v>129</v>
      </c>
      <c r="C19" s="62" t="s">
        <v>163</v>
      </c>
      <c r="D19" s="62" t="s">
        <v>162</v>
      </c>
    </row>
    <row r="20" spans="1:4" x14ac:dyDescent="0.2">
      <c r="A20" s="62" t="s">
        <v>233</v>
      </c>
      <c r="B20" s="62" t="s">
        <v>129</v>
      </c>
      <c r="C20" s="62" t="s">
        <v>183</v>
      </c>
      <c r="D20" s="62" t="s">
        <v>182</v>
      </c>
    </row>
    <row r="21" spans="1:4" x14ac:dyDescent="0.2">
      <c r="A21" s="62" t="s">
        <v>58</v>
      </c>
      <c r="B21" s="62" t="s">
        <v>8</v>
      </c>
      <c r="C21" s="62" t="s">
        <v>7</v>
      </c>
      <c r="D21" s="62" t="s">
        <v>6</v>
      </c>
    </row>
    <row r="22" spans="1:4" x14ac:dyDescent="0.2">
      <c r="A22" s="62" t="s">
        <v>58</v>
      </c>
      <c r="B22" s="62" t="s">
        <v>70</v>
      </c>
      <c r="C22" s="62" t="s">
        <v>124</v>
      </c>
      <c r="D22" s="62" t="s">
        <v>123</v>
      </c>
    </row>
    <row r="23" spans="1:4" x14ac:dyDescent="0.2">
      <c r="A23" s="62" t="s">
        <v>311</v>
      </c>
      <c r="B23" s="62" t="s">
        <v>70</v>
      </c>
      <c r="C23" s="62" t="s">
        <v>312</v>
      </c>
      <c r="D23" s="62" t="s">
        <v>313</v>
      </c>
    </row>
    <row r="24" spans="1:4" x14ac:dyDescent="0.2">
      <c r="A24" s="62" t="s">
        <v>136</v>
      </c>
      <c r="B24" s="62" t="s">
        <v>70</v>
      </c>
      <c r="C24" s="62" t="s">
        <v>314</v>
      </c>
      <c r="D24" s="62" t="s">
        <v>315</v>
      </c>
    </row>
    <row r="25" spans="1:4" x14ac:dyDescent="0.2">
      <c r="A25" s="62" t="s">
        <v>316</v>
      </c>
      <c r="B25" s="62" t="s">
        <v>128</v>
      </c>
      <c r="C25" s="62" t="s">
        <v>317</v>
      </c>
      <c r="D25" s="62" t="s">
        <v>318</v>
      </c>
    </row>
    <row r="26" spans="1:4" x14ac:dyDescent="0.2">
      <c r="A26" s="62" t="s">
        <v>319</v>
      </c>
      <c r="B26" s="62" t="s">
        <v>8</v>
      </c>
      <c r="C26" s="62" t="s">
        <v>22</v>
      </c>
      <c r="D26" s="62" t="s">
        <v>21</v>
      </c>
    </row>
    <row r="27" spans="1:4" x14ac:dyDescent="0.2">
      <c r="A27" s="62" t="s">
        <v>319</v>
      </c>
      <c r="B27" s="62" t="s">
        <v>8</v>
      </c>
      <c r="C27" s="62" t="s">
        <v>30</v>
      </c>
      <c r="D27" s="62" t="s">
        <v>29</v>
      </c>
    </row>
    <row r="28" spans="1:4" x14ac:dyDescent="0.2">
      <c r="A28" s="62" t="s">
        <v>166</v>
      </c>
      <c r="B28" s="62" t="s">
        <v>155</v>
      </c>
      <c r="C28" s="62" t="s">
        <v>320</v>
      </c>
      <c r="D28" s="62" t="s">
        <v>164</v>
      </c>
    </row>
    <row r="29" spans="1:4" x14ac:dyDescent="0.2">
      <c r="A29" s="62" t="s">
        <v>203</v>
      </c>
      <c r="B29" s="62" t="s">
        <v>155</v>
      </c>
      <c r="C29" s="62" t="s">
        <v>320</v>
      </c>
      <c r="D29" s="62" t="s">
        <v>164</v>
      </c>
    </row>
    <row r="30" spans="1:4" x14ac:dyDescent="0.2">
      <c r="A30" s="62" t="s">
        <v>166</v>
      </c>
      <c r="B30" s="62" t="s">
        <v>155</v>
      </c>
      <c r="C30" s="62" t="s">
        <v>321</v>
      </c>
      <c r="D30" s="62" t="s">
        <v>202</v>
      </c>
    </row>
    <row r="31" spans="1:4" x14ac:dyDescent="0.2">
      <c r="A31" s="62" t="s">
        <v>203</v>
      </c>
      <c r="B31" s="62" t="s">
        <v>155</v>
      </c>
      <c r="C31" s="62" t="s">
        <v>321</v>
      </c>
      <c r="D31" s="62" t="s">
        <v>202</v>
      </c>
    </row>
    <row r="32" spans="1:4" x14ac:dyDescent="0.2">
      <c r="A32" s="62" t="s">
        <v>62</v>
      </c>
      <c r="B32" s="62" t="s">
        <v>70</v>
      </c>
      <c r="C32" s="62" t="s">
        <v>322</v>
      </c>
      <c r="D32" s="62" t="s">
        <v>81</v>
      </c>
    </row>
    <row r="33" spans="1:4" x14ac:dyDescent="0.2">
      <c r="A33" s="62" t="s">
        <v>62</v>
      </c>
      <c r="B33" s="62" t="s">
        <v>70</v>
      </c>
      <c r="C33" s="62" t="s">
        <v>323</v>
      </c>
      <c r="D33" s="62" t="s">
        <v>324</v>
      </c>
    </row>
    <row r="34" spans="1:4" x14ac:dyDescent="0.2">
      <c r="A34" s="62" t="s">
        <v>109</v>
      </c>
      <c r="B34" s="62" t="s">
        <v>70</v>
      </c>
      <c r="C34" s="62" t="s">
        <v>325</v>
      </c>
      <c r="D34" s="62" t="s">
        <v>108</v>
      </c>
    </row>
    <row r="35" spans="1:4" x14ac:dyDescent="0.2">
      <c r="A35" s="62" t="s">
        <v>92</v>
      </c>
      <c r="B35" s="62" t="s">
        <v>52</v>
      </c>
      <c r="C35" s="62" t="s">
        <v>55</v>
      </c>
      <c r="D35" s="62" t="s">
        <v>54</v>
      </c>
    </row>
    <row r="36" spans="1:4" x14ac:dyDescent="0.2">
      <c r="A36" s="62" t="s">
        <v>92</v>
      </c>
      <c r="B36" s="62" t="s">
        <v>105</v>
      </c>
      <c r="C36" s="62" t="s">
        <v>104</v>
      </c>
      <c r="D36" s="62" t="s">
        <v>103</v>
      </c>
    </row>
    <row r="37" spans="1:4" x14ac:dyDescent="0.2">
      <c r="A37" s="62" t="s">
        <v>92</v>
      </c>
      <c r="B37" s="62" t="s">
        <v>155</v>
      </c>
      <c r="C37" s="62" t="s">
        <v>326</v>
      </c>
      <c r="D37" s="62" t="s">
        <v>327</v>
      </c>
    </row>
    <row r="38" spans="1:4" x14ac:dyDescent="0.2">
      <c r="A38" s="62" t="s">
        <v>92</v>
      </c>
      <c r="B38" s="62" t="s">
        <v>70</v>
      </c>
      <c r="C38" s="62" t="s">
        <v>323</v>
      </c>
      <c r="D38" s="62" t="s">
        <v>324</v>
      </c>
    </row>
    <row r="39" spans="1:4" x14ac:dyDescent="0.2">
      <c r="A39" s="62" t="s">
        <v>92</v>
      </c>
      <c r="B39" s="62" t="s">
        <v>52</v>
      </c>
      <c r="C39" s="62" t="s">
        <v>328</v>
      </c>
      <c r="D39" s="62" t="s">
        <v>329</v>
      </c>
    </row>
    <row r="40" spans="1:4" x14ac:dyDescent="0.2">
      <c r="A40" s="62" t="s">
        <v>92</v>
      </c>
      <c r="B40" s="62" t="s">
        <v>70</v>
      </c>
      <c r="C40" s="62" t="s">
        <v>306</v>
      </c>
      <c r="D40" s="62" t="s">
        <v>307</v>
      </c>
    </row>
    <row r="41" spans="1:4" x14ac:dyDescent="0.2">
      <c r="A41" s="62" t="s">
        <v>179</v>
      </c>
      <c r="B41" s="62" t="s">
        <v>70</v>
      </c>
      <c r="C41" s="62" t="s">
        <v>330</v>
      </c>
      <c r="D41" s="62" t="s">
        <v>86</v>
      </c>
    </row>
    <row r="42" spans="1:4" x14ac:dyDescent="0.2">
      <c r="A42" s="62" t="s">
        <v>179</v>
      </c>
      <c r="B42" s="62" t="s">
        <v>70</v>
      </c>
      <c r="C42" s="62" t="s">
        <v>331</v>
      </c>
      <c r="D42" s="62" t="s">
        <v>332</v>
      </c>
    </row>
    <row r="43" spans="1:4" x14ac:dyDescent="0.2">
      <c r="A43" s="62" t="s">
        <v>179</v>
      </c>
      <c r="B43" s="62" t="s">
        <v>70</v>
      </c>
      <c r="C43" s="62" t="s">
        <v>333</v>
      </c>
      <c r="D43" s="62" t="s">
        <v>99</v>
      </c>
    </row>
    <row r="44" spans="1:4" x14ac:dyDescent="0.2">
      <c r="A44" s="62" t="s">
        <v>179</v>
      </c>
      <c r="B44" s="62" t="s">
        <v>70</v>
      </c>
      <c r="C44" s="62" t="s">
        <v>323</v>
      </c>
      <c r="D44" s="62" t="s">
        <v>324</v>
      </c>
    </row>
    <row r="45" spans="1:4" x14ac:dyDescent="0.2">
      <c r="A45" s="62" t="s">
        <v>179</v>
      </c>
      <c r="B45" s="62" t="s">
        <v>70</v>
      </c>
      <c r="C45" s="62" t="s">
        <v>175</v>
      </c>
      <c r="D45" s="62" t="s">
        <v>308</v>
      </c>
    </row>
    <row r="46" spans="1:4" x14ac:dyDescent="0.2">
      <c r="A46" s="62" t="s">
        <v>179</v>
      </c>
      <c r="B46" s="62" t="s">
        <v>70</v>
      </c>
      <c r="C46" s="62" t="s">
        <v>118</v>
      </c>
      <c r="D46" s="62" t="s">
        <v>117</v>
      </c>
    </row>
    <row r="47" spans="1:4" x14ac:dyDescent="0.2">
      <c r="A47" s="62" t="s">
        <v>179</v>
      </c>
      <c r="B47" s="62" t="s">
        <v>70</v>
      </c>
      <c r="C47" s="62" t="s">
        <v>126</v>
      </c>
      <c r="D47" s="62" t="s">
        <v>125</v>
      </c>
    </row>
    <row r="48" spans="1:4" x14ac:dyDescent="0.2">
      <c r="A48" s="62" t="s">
        <v>179</v>
      </c>
      <c r="B48" s="62" t="s">
        <v>70</v>
      </c>
      <c r="C48" s="62" t="s">
        <v>306</v>
      </c>
      <c r="D48" s="62" t="s">
        <v>307</v>
      </c>
    </row>
    <row r="49" spans="1:4" x14ac:dyDescent="0.2">
      <c r="A49" s="62" t="s">
        <v>106</v>
      </c>
      <c r="B49" s="62" t="s">
        <v>70</v>
      </c>
      <c r="C49" s="62" t="s">
        <v>79</v>
      </c>
      <c r="D49" s="62" t="s">
        <v>78</v>
      </c>
    </row>
    <row r="50" spans="1:4" x14ac:dyDescent="0.2">
      <c r="A50" s="62" t="s">
        <v>106</v>
      </c>
      <c r="B50" s="62" t="s">
        <v>70</v>
      </c>
      <c r="C50" s="62" t="s">
        <v>334</v>
      </c>
      <c r="D50" s="62" t="s">
        <v>335</v>
      </c>
    </row>
    <row r="51" spans="1:4" x14ac:dyDescent="0.2">
      <c r="A51" s="62" t="s">
        <v>106</v>
      </c>
      <c r="B51" s="62" t="s">
        <v>105</v>
      </c>
      <c r="C51" s="62" t="s">
        <v>104</v>
      </c>
      <c r="D51" s="62" t="s">
        <v>103</v>
      </c>
    </row>
    <row r="52" spans="1:4" x14ac:dyDescent="0.2">
      <c r="A52" s="62" t="s">
        <v>336</v>
      </c>
      <c r="B52" s="62" t="s">
        <v>70</v>
      </c>
      <c r="C52" s="62" t="s">
        <v>337</v>
      </c>
      <c r="D52" s="62" t="s">
        <v>338</v>
      </c>
    </row>
    <row r="53" spans="1:4" x14ac:dyDescent="0.2">
      <c r="A53" s="62" t="s">
        <v>180</v>
      </c>
      <c r="B53" s="62" t="s">
        <v>70</v>
      </c>
      <c r="C53" s="62" t="s">
        <v>325</v>
      </c>
      <c r="D53" s="62" t="s">
        <v>108</v>
      </c>
    </row>
    <row r="54" spans="1:4" x14ac:dyDescent="0.2">
      <c r="A54" s="62" t="s">
        <v>180</v>
      </c>
      <c r="B54" s="62" t="s">
        <v>70</v>
      </c>
      <c r="C54" s="62" t="s">
        <v>175</v>
      </c>
      <c r="D54" s="62" t="s">
        <v>308</v>
      </c>
    </row>
    <row r="55" spans="1:4" x14ac:dyDescent="0.2">
      <c r="A55" s="62" t="s">
        <v>180</v>
      </c>
      <c r="B55" s="62" t="s">
        <v>70</v>
      </c>
      <c r="C55" s="62" t="s">
        <v>306</v>
      </c>
      <c r="D55" s="62" t="s">
        <v>307</v>
      </c>
    </row>
    <row r="56" spans="1:4" x14ac:dyDescent="0.2">
      <c r="A56" s="62" t="s">
        <v>339</v>
      </c>
      <c r="B56" s="62" t="s">
        <v>70</v>
      </c>
      <c r="C56" s="62" t="s">
        <v>323</v>
      </c>
      <c r="D56" s="62" t="s">
        <v>324</v>
      </c>
    </row>
    <row r="57" spans="1:4" x14ac:dyDescent="0.2">
      <c r="A57" s="62" t="s">
        <v>188</v>
      </c>
      <c r="B57" s="62" t="s">
        <v>128</v>
      </c>
      <c r="C57" s="62" t="s">
        <v>340</v>
      </c>
      <c r="D57" s="62" t="s">
        <v>341</v>
      </c>
    </row>
    <row r="58" spans="1:4" x14ac:dyDescent="0.2">
      <c r="A58" s="62" t="s">
        <v>188</v>
      </c>
      <c r="B58" s="62" t="s">
        <v>128</v>
      </c>
      <c r="C58" s="62" t="s">
        <v>186</v>
      </c>
      <c r="D58" s="62" t="s">
        <v>185</v>
      </c>
    </row>
    <row r="59" spans="1:4" x14ac:dyDescent="0.2">
      <c r="A59" s="62" t="s">
        <v>137</v>
      </c>
      <c r="B59" s="62" t="s">
        <v>128</v>
      </c>
      <c r="C59" s="62" t="s">
        <v>342</v>
      </c>
      <c r="D59" s="62" t="s">
        <v>343</v>
      </c>
    </row>
    <row r="60" spans="1:4" x14ac:dyDescent="0.2">
      <c r="A60" s="62" t="s">
        <v>150</v>
      </c>
      <c r="B60" s="62" t="s">
        <v>70</v>
      </c>
      <c r="C60" s="62" t="s">
        <v>312</v>
      </c>
      <c r="D60" s="62" t="s">
        <v>313</v>
      </c>
    </row>
    <row r="61" spans="1:4" x14ac:dyDescent="0.2">
      <c r="A61" s="62" t="s">
        <v>233</v>
      </c>
      <c r="B61" s="62" t="s">
        <v>129</v>
      </c>
      <c r="C61" s="62" t="s">
        <v>141</v>
      </c>
      <c r="D61" s="62" t="s">
        <v>140</v>
      </c>
    </row>
    <row r="62" spans="1:4" x14ac:dyDescent="0.2">
      <c r="A62" s="62" t="s">
        <v>150</v>
      </c>
      <c r="B62" s="62" t="s">
        <v>129</v>
      </c>
      <c r="C62" s="62" t="s">
        <v>344</v>
      </c>
      <c r="D62" s="62" t="s">
        <v>142</v>
      </c>
    </row>
    <row r="63" spans="1:4" x14ac:dyDescent="0.2">
      <c r="A63" s="62" t="s">
        <v>139</v>
      </c>
      <c r="B63" s="62" t="s">
        <v>129</v>
      </c>
      <c r="C63" s="62" t="s">
        <v>473</v>
      </c>
      <c r="D63" s="62" t="s">
        <v>138</v>
      </c>
    </row>
    <row r="64" spans="1:4" x14ac:dyDescent="0.2">
      <c r="A64" s="62" t="s">
        <v>153</v>
      </c>
      <c r="B64" s="62" t="s">
        <v>129</v>
      </c>
      <c r="C64" s="62" t="s">
        <v>474</v>
      </c>
      <c r="D64" s="62" t="s">
        <v>206</v>
      </c>
    </row>
    <row r="65" spans="1:4" x14ac:dyDescent="0.2">
      <c r="A65" s="62" t="s">
        <v>143</v>
      </c>
      <c r="B65" s="62" t="s">
        <v>129</v>
      </c>
      <c r="C65" s="62" t="s">
        <v>345</v>
      </c>
      <c r="D65" s="62" t="s">
        <v>156</v>
      </c>
    </row>
    <row r="66" spans="1:4" x14ac:dyDescent="0.2">
      <c r="A66" s="62" t="s">
        <v>150</v>
      </c>
      <c r="B66" s="62" t="s">
        <v>128</v>
      </c>
      <c r="C66" s="62" t="s">
        <v>186</v>
      </c>
      <c r="D66" s="62" t="s">
        <v>185</v>
      </c>
    </row>
    <row r="67" spans="1:4" x14ac:dyDescent="0.2">
      <c r="A67" s="62" t="s">
        <v>143</v>
      </c>
      <c r="B67" s="62" t="s">
        <v>146</v>
      </c>
      <c r="C67" s="62" t="s">
        <v>208</v>
      </c>
      <c r="D67" s="62" t="s">
        <v>207</v>
      </c>
    </row>
    <row r="68" spans="1:4" x14ac:dyDescent="0.2">
      <c r="A68" s="62" t="s">
        <v>131</v>
      </c>
      <c r="B68" s="62" t="s">
        <v>129</v>
      </c>
      <c r="C68" s="62" t="s">
        <v>161</v>
      </c>
      <c r="D68" s="62" t="s">
        <v>160</v>
      </c>
    </row>
    <row r="69" spans="1:4" x14ac:dyDescent="0.2">
      <c r="A69" s="62" t="s">
        <v>143</v>
      </c>
      <c r="B69" s="62" t="s">
        <v>129</v>
      </c>
      <c r="C69" s="62" t="s">
        <v>161</v>
      </c>
      <c r="D69" s="62" t="s">
        <v>160</v>
      </c>
    </row>
    <row r="70" spans="1:4" x14ac:dyDescent="0.2">
      <c r="A70" s="62" t="s">
        <v>346</v>
      </c>
      <c r="B70" s="62" t="s">
        <v>128</v>
      </c>
      <c r="C70" s="62" t="s">
        <v>347</v>
      </c>
      <c r="D70" s="62" t="s">
        <v>348</v>
      </c>
    </row>
    <row r="71" spans="1:4" x14ac:dyDescent="0.2">
      <c r="A71" s="62" t="s">
        <v>159</v>
      </c>
      <c r="B71" s="62" t="s">
        <v>128</v>
      </c>
      <c r="C71" s="62" t="s">
        <v>158</v>
      </c>
      <c r="D71" s="62" t="s">
        <v>157</v>
      </c>
    </row>
    <row r="72" spans="1:4" x14ac:dyDescent="0.2">
      <c r="A72" s="62" t="s">
        <v>159</v>
      </c>
      <c r="B72" s="62" t="s">
        <v>129</v>
      </c>
      <c r="C72" s="62" t="s">
        <v>161</v>
      </c>
      <c r="D72" s="62" t="s">
        <v>160</v>
      </c>
    </row>
    <row r="73" spans="1:4" x14ac:dyDescent="0.2">
      <c r="A73" s="62" t="s">
        <v>159</v>
      </c>
      <c r="B73" s="62" t="s">
        <v>128</v>
      </c>
      <c r="C73" s="62" t="s">
        <v>171</v>
      </c>
      <c r="D73" s="62" t="s">
        <v>170</v>
      </c>
    </row>
    <row r="74" spans="1:4" x14ac:dyDescent="0.2">
      <c r="A74" s="62" t="s">
        <v>475</v>
      </c>
      <c r="B74" s="62" t="s">
        <v>168</v>
      </c>
      <c r="C74" s="62" t="s">
        <v>218</v>
      </c>
      <c r="D74" s="62" t="s">
        <v>217</v>
      </c>
    </row>
    <row r="75" spans="1:4" x14ac:dyDescent="0.2">
      <c r="A75" s="62" t="s">
        <v>159</v>
      </c>
      <c r="B75" s="62" t="s">
        <v>128</v>
      </c>
      <c r="C75" s="62" t="s">
        <v>220</v>
      </c>
      <c r="D75" s="62" t="s">
        <v>219</v>
      </c>
    </row>
    <row r="76" spans="1:4" x14ac:dyDescent="0.2">
      <c r="A76" s="62" t="s">
        <v>134</v>
      </c>
      <c r="B76" s="62" t="s">
        <v>129</v>
      </c>
      <c r="C76" s="62" t="s">
        <v>133</v>
      </c>
      <c r="D76" s="62" t="s">
        <v>132</v>
      </c>
    </row>
    <row r="77" spans="1:4" x14ac:dyDescent="0.2">
      <c r="A77" s="62" t="s">
        <v>131</v>
      </c>
      <c r="B77" s="62" t="s">
        <v>128</v>
      </c>
      <c r="C77" s="62" t="s">
        <v>340</v>
      </c>
      <c r="D77" s="62" t="s">
        <v>341</v>
      </c>
    </row>
    <row r="78" spans="1:4" x14ac:dyDescent="0.2">
      <c r="A78" s="62" t="s">
        <v>131</v>
      </c>
      <c r="B78" s="62" t="s">
        <v>128</v>
      </c>
      <c r="C78" s="62" t="s">
        <v>191</v>
      </c>
      <c r="D78" s="62" t="s">
        <v>190</v>
      </c>
    </row>
    <row r="79" spans="1:4" x14ac:dyDescent="0.2">
      <c r="A79" s="62" t="s">
        <v>131</v>
      </c>
      <c r="B79" s="62" t="s">
        <v>128</v>
      </c>
      <c r="C79" s="62" t="s">
        <v>349</v>
      </c>
      <c r="D79" s="62" t="s">
        <v>197</v>
      </c>
    </row>
    <row r="80" spans="1:4" x14ac:dyDescent="0.2">
      <c r="A80" s="62" t="s">
        <v>131</v>
      </c>
      <c r="B80" s="62" t="s">
        <v>128</v>
      </c>
      <c r="C80" s="62" t="s">
        <v>350</v>
      </c>
      <c r="D80" s="62" t="s">
        <v>198</v>
      </c>
    </row>
    <row r="81" spans="1:4" x14ac:dyDescent="0.2">
      <c r="A81" s="62" t="s">
        <v>131</v>
      </c>
      <c r="B81" s="62" t="s">
        <v>128</v>
      </c>
      <c r="C81" s="62" t="s">
        <v>220</v>
      </c>
      <c r="D81" s="62" t="s">
        <v>219</v>
      </c>
    </row>
    <row r="82" spans="1:4" x14ac:dyDescent="0.2">
      <c r="A82" s="62" t="s">
        <v>139</v>
      </c>
      <c r="B82" s="62" t="s">
        <v>146</v>
      </c>
      <c r="C82" s="62" t="s">
        <v>152</v>
      </c>
      <c r="D82" s="62" t="s">
        <v>151</v>
      </c>
    </row>
    <row r="83" spans="1:4" x14ac:dyDescent="0.2">
      <c r="A83" s="62" t="s">
        <v>147</v>
      </c>
      <c r="B83" s="62" t="s">
        <v>129</v>
      </c>
      <c r="C83" s="62" t="s">
        <v>476</v>
      </c>
      <c r="D83" s="62" t="s">
        <v>477</v>
      </c>
    </row>
    <row r="84" spans="1:4" x14ac:dyDescent="0.2">
      <c r="A84" s="62" t="s">
        <v>201</v>
      </c>
      <c r="B84" s="62" t="s">
        <v>129</v>
      </c>
      <c r="C84" s="62" t="s">
        <v>478</v>
      </c>
      <c r="D84" s="62" t="s">
        <v>221</v>
      </c>
    </row>
    <row r="85" spans="1:4" x14ac:dyDescent="0.2">
      <c r="A85" s="62" t="s">
        <v>147</v>
      </c>
      <c r="B85" s="62" t="s">
        <v>146</v>
      </c>
      <c r="C85" s="62" t="s">
        <v>479</v>
      </c>
      <c r="D85" s="62" t="s">
        <v>154</v>
      </c>
    </row>
    <row r="86" spans="1:4" x14ac:dyDescent="0.2">
      <c r="A86" s="62" t="s">
        <v>169</v>
      </c>
      <c r="B86" s="62" t="s">
        <v>129</v>
      </c>
      <c r="C86" s="62" t="s">
        <v>480</v>
      </c>
      <c r="D86" s="62" t="s">
        <v>167</v>
      </c>
    </row>
    <row r="87" spans="1:4" x14ac:dyDescent="0.2">
      <c r="A87" s="62" t="s">
        <v>201</v>
      </c>
      <c r="B87" s="62" t="s">
        <v>210</v>
      </c>
      <c r="C87" s="62" t="s">
        <v>481</v>
      </c>
      <c r="D87" s="62" t="s">
        <v>209</v>
      </c>
    </row>
    <row r="88" spans="1:4" x14ac:dyDescent="0.2">
      <c r="A88" s="62" t="s">
        <v>238</v>
      </c>
      <c r="B88" s="62" t="s">
        <v>129</v>
      </c>
      <c r="C88" s="62" t="s">
        <v>482</v>
      </c>
      <c r="D88" s="62" t="s">
        <v>184</v>
      </c>
    </row>
    <row r="89" spans="1:4" x14ac:dyDescent="0.2">
      <c r="A89" s="62" t="s">
        <v>483</v>
      </c>
      <c r="B89" s="62" t="s">
        <v>129</v>
      </c>
      <c r="C89" s="62" t="s">
        <v>484</v>
      </c>
      <c r="D89" s="62" t="s">
        <v>215</v>
      </c>
    </row>
    <row r="90" spans="1:4" x14ac:dyDescent="0.2">
      <c r="A90" s="62" t="s">
        <v>139</v>
      </c>
      <c r="B90" s="62" t="s">
        <v>129</v>
      </c>
      <c r="C90" s="62" t="s">
        <v>193</v>
      </c>
      <c r="D90" s="62" t="s">
        <v>192</v>
      </c>
    </row>
    <row r="91" spans="1:4" x14ac:dyDescent="0.2">
      <c r="A91" s="62" t="s">
        <v>351</v>
      </c>
      <c r="B91" s="62" t="s">
        <v>70</v>
      </c>
      <c r="C91" s="62" t="s">
        <v>175</v>
      </c>
      <c r="D91" s="62" t="s">
        <v>308</v>
      </c>
    </row>
    <row r="92" spans="1:4" x14ac:dyDescent="0.2">
      <c r="A92" s="62" t="s">
        <v>352</v>
      </c>
      <c r="B92" s="62" t="s">
        <v>70</v>
      </c>
      <c r="C92" s="62" t="s">
        <v>312</v>
      </c>
      <c r="D92" s="62" t="s">
        <v>313</v>
      </c>
    </row>
    <row r="93" spans="1:4" x14ac:dyDescent="0.2">
      <c r="A93" s="62" t="s">
        <v>352</v>
      </c>
      <c r="B93" s="62" t="s">
        <v>70</v>
      </c>
      <c r="C93" s="62" t="s">
        <v>334</v>
      </c>
      <c r="D93" s="62" t="s">
        <v>335</v>
      </c>
    </row>
    <row r="94" spans="1:4" x14ac:dyDescent="0.2">
      <c r="A94" s="62" t="s">
        <v>353</v>
      </c>
      <c r="B94" s="62" t="s">
        <v>70</v>
      </c>
      <c r="C94" s="62" t="s">
        <v>334</v>
      </c>
      <c r="D94" s="62" t="s">
        <v>335</v>
      </c>
    </row>
    <row r="95" spans="1:4" x14ac:dyDescent="0.2">
      <c r="A95" s="62" t="s">
        <v>354</v>
      </c>
      <c r="B95" s="62" t="s">
        <v>70</v>
      </c>
      <c r="C95" s="62" t="s">
        <v>355</v>
      </c>
      <c r="D95" s="62" t="s">
        <v>356</v>
      </c>
    </row>
    <row r="96" spans="1:4" x14ac:dyDescent="0.2">
      <c r="A96" s="62" t="s">
        <v>73</v>
      </c>
      <c r="B96" s="62" t="s">
        <v>70</v>
      </c>
      <c r="C96" s="62" t="s">
        <v>69</v>
      </c>
      <c r="D96" s="62" t="s">
        <v>68</v>
      </c>
    </row>
    <row r="97" spans="1:13" x14ac:dyDescent="0.2">
      <c r="A97" s="62" t="s">
        <v>73</v>
      </c>
      <c r="B97" s="62" t="s">
        <v>70</v>
      </c>
      <c r="C97" s="62" t="s">
        <v>357</v>
      </c>
      <c r="D97" s="62" t="s">
        <v>358</v>
      </c>
    </row>
    <row r="98" spans="1:13" x14ac:dyDescent="0.2">
      <c r="A98" s="62" t="s">
        <v>73</v>
      </c>
      <c r="B98" s="62" t="s">
        <v>70</v>
      </c>
      <c r="C98" s="62" t="s">
        <v>359</v>
      </c>
      <c r="D98" s="62" t="s">
        <v>360</v>
      </c>
    </row>
    <row r="99" spans="1:13" x14ac:dyDescent="0.2">
      <c r="A99" s="62" t="s">
        <v>73</v>
      </c>
      <c r="B99" s="62" t="s">
        <v>70</v>
      </c>
      <c r="C99" s="62" t="s">
        <v>83</v>
      </c>
      <c r="D99" s="62" t="s">
        <v>82</v>
      </c>
    </row>
    <row r="100" spans="1:13" x14ac:dyDescent="0.2">
      <c r="A100" s="62" t="s">
        <v>73</v>
      </c>
      <c r="B100" s="62" t="s">
        <v>70</v>
      </c>
      <c r="C100" s="62" t="s">
        <v>85</v>
      </c>
      <c r="D100" s="62" t="s">
        <v>84</v>
      </c>
    </row>
    <row r="101" spans="1:13" x14ac:dyDescent="0.2">
      <c r="A101" s="62" t="s">
        <v>73</v>
      </c>
      <c r="B101" s="62" t="s">
        <v>105</v>
      </c>
      <c r="C101" s="62" t="s">
        <v>361</v>
      </c>
      <c r="D101" s="62" t="s">
        <v>362</v>
      </c>
    </row>
    <row r="102" spans="1:13" x14ac:dyDescent="0.2">
      <c r="A102" s="62" t="s">
        <v>73</v>
      </c>
      <c r="B102" s="62" t="s">
        <v>70</v>
      </c>
      <c r="C102" s="62" t="s">
        <v>363</v>
      </c>
      <c r="D102" s="62" t="s">
        <v>364</v>
      </c>
    </row>
    <row r="103" spans="1:13" x14ac:dyDescent="0.2">
      <c r="A103" s="62" t="s">
        <v>64</v>
      </c>
      <c r="B103" s="62" t="s">
        <v>8</v>
      </c>
      <c r="C103" s="62" t="s">
        <v>365</v>
      </c>
      <c r="D103" s="62" t="s">
        <v>13</v>
      </c>
    </row>
    <row r="104" spans="1:13" x14ac:dyDescent="0.2">
      <c r="A104" s="62" t="s">
        <v>64</v>
      </c>
      <c r="B104" s="62" t="s">
        <v>8</v>
      </c>
      <c r="C104" s="62" t="s">
        <v>30</v>
      </c>
      <c r="D104" s="62" t="s">
        <v>29</v>
      </c>
    </row>
    <row r="105" spans="1:13" x14ac:dyDescent="0.2">
      <c r="A105" s="62" t="s">
        <v>64</v>
      </c>
      <c r="B105" s="62" t="s">
        <v>70</v>
      </c>
      <c r="C105" s="62" t="s">
        <v>85</v>
      </c>
      <c r="D105" s="62" t="s">
        <v>84</v>
      </c>
    </row>
    <row r="106" spans="1:13" x14ac:dyDescent="0.2">
      <c r="A106" s="62" t="s">
        <v>45</v>
      </c>
      <c r="B106" s="62" t="s">
        <v>44</v>
      </c>
      <c r="C106" s="62" t="s">
        <v>43</v>
      </c>
      <c r="D106" s="62" t="s">
        <v>42</v>
      </c>
    </row>
    <row r="107" spans="1:13" x14ac:dyDescent="0.2">
      <c r="A107" s="62" t="s">
        <v>45</v>
      </c>
      <c r="B107" s="62" t="s">
        <v>44</v>
      </c>
      <c r="C107" s="62" t="s">
        <v>366</v>
      </c>
      <c r="D107" s="62" t="s">
        <v>367</v>
      </c>
      <c r="H107" s="64"/>
      <c r="I107" s="64"/>
      <c r="J107" s="64"/>
      <c r="K107" s="64"/>
      <c r="L107" s="64"/>
      <c r="M107" s="64"/>
    </row>
    <row r="108" spans="1:13" x14ac:dyDescent="0.2">
      <c r="A108" s="62" t="s">
        <v>45</v>
      </c>
      <c r="B108" s="62" t="s">
        <v>70</v>
      </c>
      <c r="C108" s="62" t="s">
        <v>69</v>
      </c>
      <c r="D108" s="62" t="s">
        <v>68</v>
      </c>
    </row>
    <row r="109" spans="1:13" x14ac:dyDescent="0.2">
      <c r="A109" s="62" t="s">
        <v>45</v>
      </c>
      <c r="B109" s="62" t="s">
        <v>70</v>
      </c>
      <c r="C109" s="62" t="s">
        <v>72</v>
      </c>
      <c r="D109" s="62" t="s">
        <v>71</v>
      </c>
    </row>
    <row r="110" spans="1:13" x14ac:dyDescent="0.2">
      <c r="A110" s="62" t="s">
        <v>45</v>
      </c>
      <c r="B110" s="62" t="s">
        <v>70</v>
      </c>
      <c r="C110" s="62" t="s">
        <v>75</v>
      </c>
      <c r="D110" s="62" t="s">
        <v>74</v>
      </c>
    </row>
    <row r="111" spans="1:13" x14ac:dyDescent="0.2">
      <c r="A111" s="62" t="s">
        <v>45</v>
      </c>
      <c r="B111" s="62" t="s">
        <v>70</v>
      </c>
      <c r="C111" s="62" t="s">
        <v>83</v>
      </c>
      <c r="D111" s="62" t="s">
        <v>82</v>
      </c>
    </row>
    <row r="112" spans="1:13" x14ac:dyDescent="0.2">
      <c r="A112" s="62" t="s">
        <v>45</v>
      </c>
      <c r="B112" s="62" t="s">
        <v>70</v>
      </c>
      <c r="C112" s="62" t="s">
        <v>85</v>
      </c>
      <c r="D112" s="62" t="s">
        <v>84</v>
      </c>
    </row>
    <row r="113" spans="1:4" x14ac:dyDescent="0.2">
      <c r="A113" s="62" t="s">
        <v>45</v>
      </c>
      <c r="B113" s="62" t="s">
        <v>70</v>
      </c>
      <c r="C113" s="62" t="s">
        <v>91</v>
      </c>
      <c r="D113" s="62" t="s">
        <v>90</v>
      </c>
    </row>
    <row r="114" spans="1:4" x14ac:dyDescent="0.2">
      <c r="A114" s="62" t="s">
        <v>45</v>
      </c>
      <c r="B114" s="62" t="s">
        <v>70</v>
      </c>
      <c r="C114" s="62" t="s">
        <v>95</v>
      </c>
      <c r="D114" s="62" t="s">
        <v>94</v>
      </c>
    </row>
    <row r="115" spans="1:4" x14ac:dyDescent="0.2">
      <c r="A115" s="62" t="s">
        <v>45</v>
      </c>
      <c r="B115" s="62" t="s">
        <v>70</v>
      </c>
      <c r="C115" s="62" t="s">
        <v>115</v>
      </c>
      <c r="D115" s="62" t="s">
        <v>114</v>
      </c>
    </row>
    <row r="116" spans="1:4" x14ac:dyDescent="0.2">
      <c r="A116" s="62" t="s">
        <v>45</v>
      </c>
      <c r="B116" s="62" t="s">
        <v>70</v>
      </c>
      <c r="C116" s="62" t="s">
        <v>363</v>
      </c>
      <c r="D116" s="62" t="s">
        <v>364</v>
      </c>
    </row>
    <row r="117" spans="1:4" x14ac:dyDescent="0.2">
      <c r="A117" s="62" t="s">
        <v>12</v>
      </c>
      <c r="B117" s="62" t="s">
        <v>8</v>
      </c>
      <c r="C117" s="62" t="s">
        <v>7</v>
      </c>
      <c r="D117" s="62" t="s">
        <v>6</v>
      </c>
    </row>
    <row r="118" spans="1:4" x14ac:dyDescent="0.2">
      <c r="A118" s="62" t="s">
        <v>12</v>
      </c>
      <c r="B118" s="62" t="s">
        <v>8</v>
      </c>
      <c r="C118" s="62" t="s">
        <v>17</v>
      </c>
      <c r="D118" s="62" t="s">
        <v>16</v>
      </c>
    </row>
    <row r="119" spans="1:4" x14ac:dyDescent="0.2">
      <c r="A119" s="62" t="s">
        <v>12</v>
      </c>
      <c r="B119" s="62" t="s">
        <v>8</v>
      </c>
      <c r="C119" s="62" t="s">
        <v>19</v>
      </c>
      <c r="D119" s="62" t="s">
        <v>18</v>
      </c>
    </row>
    <row r="120" spans="1:4" x14ac:dyDescent="0.2">
      <c r="A120" s="62" t="s">
        <v>12</v>
      </c>
      <c r="B120" s="62" t="s">
        <v>8</v>
      </c>
      <c r="C120" s="62" t="s">
        <v>368</v>
      </c>
      <c r="D120" s="62" t="s">
        <v>23</v>
      </c>
    </row>
    <row r="121" spans="1:4" x14ac:dyDescent="0.2">
      <c r="A121" s="62" t="s">
        <v>12</v>
      </c>
      <c r="B121" s="62" t="s">
        <v>8</v>
      </c>
      <c r="C121" s="62" t="s">
        <v>369</v>
      </c>
      <c r="D121" s="62" t="s">
        <v>370</v>
      </c>
    </row>
    <row r="122" spans="1:4" x14ac:dyDescent="0.2">
      <c r="A122" s="62" t="s">
        <v>12</v>
      </c>
      <c r="B122" s="62" t="s">
        <v>8</v>
      </c>
      <c r="C122" s="62" t="s">
        <v>371</v>
      </c>
      <c r="D122" s="62" t="s">
        <v>372</v>
      </c>
    </row>
    <row r="123" spans="1:4" x14ac:dyDescent="0.2">
      <c r="A123" s="62" t="s">
        <v>12</v>
      </c>
      <c r="B123" s="62" t="s">
        <v>8</v>
      </c>
      <c r="C123" s="62" t="s">
        <v>373</v>
      </c>
      <c r="D123" s="62" t="s">
        <v>374</v>
      </c>
    </row>
    <row r="124" spans="1:4" x14ac:dyDescent="0.2">
      <c r="A124" s="62" t="s">
        <v>12</v>
      </c>
      <c r="B124" s="62" t="s">
        <v>8</v>
      </c>
      <c r="C124" s="62" t="s">
        <v>375</v>
      </c>
      <c r="D124" s="62" t="s">
        <v>376</v>
      </c>
    </row>
    <row r="125" spans="1:4" x14ac:dyDescent="0.2">
      <c r="A125" s="62" t="s">
        <v>12</v>
      </c>
      <c r="B125" s="62" t="s">
        <v>8</v>
      </c>
      <c r="C125" s="62" t="s">
        <v>377</v>
      </c>
      <c r="D125" s="62" t="s">
        <v>33</v>
      </c>
    </row>
    <row r="126" spans="1:4" x14ac:dyDescent="0.2">
      <c r="A126" s="62" t="s">
        <v>12</v>
      </c>
      <c r="B126" s="62" t="s">
        <v>8</v>
      </c>
      <c r="C126" s="62" t="s">
        <v>36</v>
      </c>
      <c r="D126" s="62" t="s">
        <v>35</v>
      </c>
    </row>
    <row r="127" spans="1:4" x14ac:dyDescent="0.2">
      <c r="A127" s="62" t="s">
        <v>12</v>
      </c>
      <c r="B127" s="62" t="s">
        <v>8</v>
      </c>
      <c r="C127" s="62" t="s">
        <v>378</v>
      </c>
      <c r="D127" s="62" t="s">
        <v>37</v>
      </c>
    </row>
    <row r="128" spans="1:4" x14ac:dyDescent="0.2">
      <c r="A128" s="62" t="s">
        <v>12</v>
      </c>
      <c r="B128" s="62" t="s">
        <v>8</v>
      </c>
      <c r="C128" s="62" t="s">
        <v>39</v>
      </c>
      <c r="D128" s="62" t="s">
        <v>38</v>
      </c>
    </row>
    <row r="129" spans="1:4" x14ac:dyDescent="0.2">
      <c r="A129" s="62" t="s">
        <v>12</v>
      </c>
      <c r="B129" s="62" t="s">
        <v>8</v>
      </c>
      <c r="C129" s="62" t="s">
        <v>41</v>
      </c>
      <c r="D129" s="62" t="s">
        <v>40</v>
      </c>
    </row>
    <row r="130" spans="1:4" x14ac:dyDescent="0.2">
      <c r="A130" s="62" t="s">
        <v>12</v>
      </c>
      <c r="B130" s="62" t="s">
        <v>8</v>
      </c>
      <c r="C130" s="62" t="s">
        <v>47</v>
      </c>
      <c r="D130" s="62" t="s">
        <v>46</v>
      </c>
    </row>
    <row r="131" spans="1:4" x14ac:dyDescent="0.2">
      <c r="A131" s="62" t="s">
        <v>12</v>
      </c>
      <c r="B131" s="62" t="s">
        <v>70</v>
      </c>
      <c r="C131" s="62" t="s">
        <v>379</v>
      </c>
      <c r="D131" s="62" t="s">
        <v>380</v>
      </c>
    </row>
    <row r="132" spans="1:4" x14ac:dyDescent="0.2">
      <c r="A132" s="62" t="s">
        <v>14</v>
      </c>
      <c r="B132" s="62" t="s">
        <v>65</v>
      </c>
      <c r="C132" s="62" t="s">
        <v>381</v>
      </c>
      <c r="D132" s="62" t="s">
        <v>382</v>
      </c>
    </row>
    <row r="133" spans="1:4" x14ac:dyDescent="0.2">
      <c r="A133" s="62" t="s">
        <v>14</v>
      </c>
      <c r="B133" s="62" t="s">
        <v>8</v>
      </c>
      <c r="C133" s="62" t="s">
        <v>383</v>
      </c>
      <c r="D133" s="62" t="s">
        <v>34</v>
      </c>
    </row>
    <row r="134" spans="1:4" x14ac:dyDescent="0.2">
      <c r="A134" s="62" t="s">
        <v>14</v>
      </c>
      <c r="B134" s="62" t="s">
        <v>44</v>
      </c>
      <c r="C134" s="62" t="s">
        <v>366</v>
      </c>
      <c r="D134" s="62" t="s">
        <v>367</v>
      </c>
    </row>
    <row r="135" spans="1:4" x14ac:dyDescent="0.2">
      <c r="A135" s="62" t="s">
        <v>14</v>
      </c>
      <c r="B135" s="62" t="s">
        <v>52</v>
      </c>
      <c r="C135" s="62" t="s">
        <v>384</v>
      </c>
      <c r="D135" s="62" t="s">
        <v>59</v>
      </c>
    </row>
    <row r="136" spans="1:4" x14ac:dyDescent="0.2">
      <c r="A136" s="62" t="s">
        <v>14</v>
      </c>
      <c r="B136" s="62" t="s">
        <v>70</v>
      </c>
      <c r="C136" s="62" t="s">
        <v>69</v>
      </c>
      <c r="D136" s="62" t="s">
        <v>68</v>
      </c>
    </row>
    <row r="137" spans="1:4" x14ac:dyDescent="0.2">
      <c r="A137" s="62" t="s">
        <v>14</v>
      </c>
      <c r="B137" s="62" t="s">
        <v>70</v>
      </c>
      <c r="C137" s="62" t="s">
        <v>357</v>
      </c>
      <c r="D137" s="62" t="s">
        <v>358</v>
      </c>
    </row>
    <row r="138" spans="1:4" x14ac:dyDescent="0.2">
      <c r="A138" s="62" t="s">
        <v>14</v>
      </c>
      <c r="B138" s="62" t="s">
        <v>70</v>
      </c>
      <c r="C138" s="62" t="s">
        <v>83</v>
      </c>
      <c r="D138" s="62" t="s">
        <v>82</v>
      </c>
    </row>
    <row r="139" spans="1:4" x14ac:dyDescent="0.2">
      <c r="A139" s="62" t="s">
        <v>14</v>
      </c>
      <c r="B139" s="62" t="s">
        <v>70</v>
      </c>
      <c r="C139" s="62" t="s">
        <v>85</v>
      </c>
      <c r="D139" s="62" t="s">
        <v>84</v>
      </c>
    </row>
    <row r="140" spans="1:4" x14ac:dyDescent="0.2">
      <c r="A140" s="62" t="s">
        <v>14</v>
      </c>
      <c r="B140" s="62" t="s">
        <v>70</v>
      </c>
      <c r="C140" s="62" t="s">
        <v>91</v>
      </c>
      <c r="D140" s="62" t="s">
        <v>90</v>
      </c>
    </row>
    <row r="141" spans="1:4" x14ac:dyDescent="0.2">
      <c r="A141" s="62" t="s">
        <v>14</v>
      </c>
      <c r="B141" s="62" t="s">
        <v>70</v>
      </c>
      <c r="C141" s="62" t="s">
        <v>385</v>
      </c>
      <c r="D141" s="62" t="s">
        <v>101</v>
      </c>
    </row>
    <row r="142" spans="1:4" x14ac:dyDescent="0.2">
      <c r="A142" s="62" t="s">
        <v>14</v>
      </c>
      <c r="B142" s="62" t="s">
        <v>70</v>
      </c>
      <c r="C142" s="62" t="s">
        <v>111</v>
      </c>
      <c r="D142" s="62" t="s">
        <v>110</v>
      </c>
    </row>
    <row r="143" spans="1:4" x14ac:dyDescent="0.2">
      <c r="A143" s="62" t="s">
        <v>14</v>
      </c>
      <c r="B143" s="62" t="s">
        <v>70</v>
      </c>
      <c r="C143" s="62" t="s">
        <v>386</v>
      </c>
      <c r="D143" s="62" t="s">
        <v>113</v>
      </c>
    </row>
    <row r="144" spans="1:4" x14ac:dyDescent="0.2">
      <c r="A144" s="62" t="s">
        <v>14</v>
      </c>
      <c r="B144" s="62" t="s">
        <v>70</v>
      </c>
      <c r="C144" s="62" t="s">
        <v>115</v>
      </c>
      <c r="D144" s="62" t="s">
        <v>114</v>
      </c>
    </row>
    <row r="145" spans="1:4" x14ac:dyDescent="0.2">
      <c r="A145" s="62" t="s">
        <v>14</v>
      </c>
      <c r="B145" s="62" t="s">
        <v>70</v>
      </c>
      <c r="C145" s="62" t="s">
        <v>363</v>
      </c>
      <c r="D145" s="62" t="s">
        <v>364</v>
      </c>
    </row>
    <row r="146" spans="1:4" x14ac:dyDescent="0.2">
      <c r="A146" s="62" t="s">
        <v>14</v>
      </c>
      <c r="B146" s="62" t="s">
        <v>70</v>
      </c>
      <c r="C146" s="62" t="s">
        <v>387</v>
      </c>
      <c r="D146" s="62" t="s">
        <v>388</v>
      </c>
    </row>
    <row r="147" spans="1:4" x14ac:dyDescent="0.2">
      <c r="A147" s="62" t="s">
        <v>15</v>
      </c>
      <c r="B147" s="62" t="s">
        <v>8</v>
      </c>
      <c r="C147" s="62" t="s">
        <v>47</v>
      </c>
      <c r="D147" s="62" t="s">
        <v>46</v>
      </c>
    </row>
    <row r="148" spans="1:4" x14ac:dyDescent="0.2">
      <c r="A148" s="62" t="s">
        <v>15</v>
      </c>
      <c r="B148" s="62" t="s">
        <v>70</v>
      </c>
      <c r="C148" s="62" t="s">
        <v>386</v>
      </c>
      <c r="D148" s="62" t="s">
        <v>113</v>
      </c>
    </row>
    <row r="149" spans="1:4" x14ac:dyDescent="0.2">
      <c r="A149" s="62" t="s">
        <v>15</v>
      </c>
      <c r="B149" s="62" t="s">
        <v>65</v>
      </c>
      <c r="C149" s="62" t="s">
        <v>389</v>
      </c>
      <c r="D149" s="62" t="s">
        <v>204</v>
      </c>
    </row>
    <row r="150" spans="1:4" x14ac:dyDescent="0.2">
      <c r="A150" s="62" t="s">
        <v>102</v>
      </c>
      <c r="B150" s="62" t="s">
        <v>8</v>
      </c>
      <c r="C150" s="62" t="s">
        <v>390</v>
      </c>
      <c r="D150" s="62" t="s">
        <v>391</v>
      </c>
    </row>
    <row r="151" spans="1:4" x14ac:dyDescent="0.2">
      <c r="A151" s="62" t="s">
        <v>102</v>
      </c>
      <c r="B151" s="62" t="s">
        <v>8</v>
      </c>
      <c r="C151" s="62" t="s">
        <v>25</v>
      </c>
      <c r="D151" s="62" t="s">
        <v>24</v>
      </c>
    </row>
    <row r="152" spans="1:4" x14ac:dyDescent="0.2">
      <c r="A152" s="62" t="s">
        <v>102</v>
      </c>
      <c r="B152" s="62" t="s">
        <v>70</v>
      </c>
      <c r="C152" s="62" t="s">
        <v>355</v>
      </c>
      <c r="D152" s="62" t="s">
        <v>356</v>
      </c>
    </row>
    <row r="153" spans="1:4" x14ac:dyDescent="0.2">
      <c r="A153" s="62" t="s">
        <v>102</v>
      </c>
      <c r="B153" s="62" t="s">
        <v>70</v>
      </c>
      <c r="C153" s="62" t="s">
        <v>385</v>
      </c>
      <c r="D153" s="62" t="s">
        <v>101</v>
      </c>
    </row>
    <row r="154" spans="1:4" x14ac:dyDescent="0.2">
      <c r="A154" s="62" t="s">
        <v>102</v>
      </c>
      <c r="B154" s="62" t="s">
        <v>70</v>
      </c>
      <c r="C154" s="62" t="s">
        <v>115</v>
      </c>
      <c r="D154" s="62" t="s">
        <v>114</v>
      </c>
    </row>
    <row r="155" spans="1:4" x14ac:dyDescent="0.2">
      <c r="A155" s="62" t="s">
        <v>116</v>
      </c>
      <c r="B155" s="62" t="s">
        <v>70</v>
      </c>
      <c r="C155" s="62" t="s">
        <v>323</v>
      </c>
      <c r="D155" s="62" t="s">
        <v>324</v>
      </c>
    </row>
    <row r="156" spans="1:4" x14ac:dyDescent="0.2">
      <c r="A156" s="62" t="s">
        <v>112</v>
      </c>
      <c r="B156" s="62" t="s">
        <v>44</v>
      </c>
      <c r="C156" s="62" t="s">
        <v>392</v>
      </c>
      <c r="D156" s="62" t="s">
        <v>393</v>
      </c>
    </row>
    <row r="157" spans="1:4" x14ac:dyDescent="0.2">
      <c r="A157" s="62" t="s">
        <v>112</v>
      </c>
      <c r="B157" s="62" t="s">
        <v>70</v>
      </c>
      <c r="C157" s="62" t="s">
        <v>323</v>
      </c>
      <c r="D157" s="62" t="s">
        <v>324</v>
      </c>
    </row>
    <row r="158" spans="1:4" x14ac:dyDescent="0.2">
      <c r="A158" s="62" t="s">
        <v>112</v>
      </c>
      <c r="B158" s="62" t="s">
        <v>70</v>
      </c>
      <c r="C158" s="62" t="s">
        <v>386</v>
      </c>
      <c r="D158" s="62" t="s">
        <v>113</v>
      </c>
    </row>
    <row r="159" spans="1:4" x14ac:dyDescent="0.2">
      <c r="A159" s="62" t="s">
        <v>112</v>
      </c>
      <c r="B159" s="62" t="s">
        <v>105</v>
      </c>
      <c r="C159" s="62" t="s">
        <v>394</v>
      </c>
      <c r="D159" s="62" t="s">
        <v>395</v>
      </c>
    </row>
    <row r="160" spans="1:4" x14ac:dyDescent="0.2">
      <c r="A160" s="62" t="s">
        <v>112</v>
      </c>
      <c r="B160" s="62" t="s">
        <v>70</v>
      </c>
      <c r="C160" s="62" t="s">
        <v>396</v>
      </c>
      <c r="D160" s="62" t="s">
        <v>397</v>
      </c>
    </row>
    <row r="161" spans="1:4" x14ac:dyDescent="0.2">
      <c r="A161" s="62" t="s">
        <v>112</v>
      </c>
      <c r="B161" s="62" t="s">
        <v>70</v>
      </c>
      <c r="C161" s="62" t="s">
        <v>398</v>
      </c>
      <c r="D161" s="62" t="s">
        <v>399</v>
      </c>
    </row>
    <row r="162" spans="1:4" x14ac:dyDescent="0.2">
      <c r="A162" s="62" t="s">
        <v>112</v>
      </c>
      <c r="B162" s="62" t="s">
        <v>70</v>
      </c>
      <c r="C162" s="62" t="s">
        <v>363</v>
      </c>
      <c r="D162" s="62" t="s">
        <v>364</v>
      </c>
    </row>
    <row r="163" spans="1:4" x14ac:dyDescent="0.2">
      <c r="A163" s="62" t="s">
        <v>57</v>
      </c>
      <c r="B163" s="62" t="s">
        <v>52</v>
      </c>
      <c r="C163" s="62" t="s">
        <v>55</v>
      </c>
      <c r="D163" s="62" t="s">
        <v>54</v>
      </c>
    </row>
    <row r="164" spans="1:4" x14ac:dyDescent="0.2">
      <c r="A164" s="62" t="s">
        <v>400</v>
      </c>
      <c r="B164" s="62" t="s">
        <v>52</v>
      </c>
      <c r="C164" s="62" t="s">
        <v>55</v>
      </c>
      <c r="D164" s="62" t="s">
        <v>54</v>
      </c>
    </row>
    <row r="165" spans="1:4" x14ac:dyDescent="0.2">
      <c r="A165" s="62" t="s">
        <v>400</v>
      </c>
      <c r="B165" s="62" t="s">
        <v>52</v>
      </c>
      <c r="C165" s="62" t="s">
        <v>122</v>
      </c>
      <c r="D165" s="62" t="s">
        <v>121</v>
      </c>
    </row>
    <row r="166" spans="1:4" x14ac:dyDescent="0.2">
      <c r="A166" s="62" t="s">
        <v>401</v>
      </c>
      <c r="B166" s="62" t="s">
        <v>70</v>
      </c>
      <c r="C166" s="62" t="s">
        <v>91</v>
      </c>
      <c r="D166" s="62" t="s">
        <v>90</v>
      </c>
    </row>
    <row r="167" spans="1:4" x14ac:dyDescent="0.2">
      <c r="A167" s="62" t="s">
        <v>402</v>
      </c>
      <c r="B167" s="62" t="s">
        <v>70</v>
      </c>
      <c r="C167" s="62" t="s">
        <v>79</v>
      </c>
      <c r="D167" s="62" t="s">
        <v>78</v>
      </c>
    </row>
    <row r="168" spans="1:4" x14ac:dyDescent="0.2">
      <c r="A168" s="62" t="s">
        <v>76</v>
      </c>
      <c r="B168" s="62" t="s">
        <v>70</v>
      </c>
      <c r="C168" s="62" t="s">
        <v>75</v>
      </c>
      <c r="D168" s="62" t="s">
        <v>74</v>
      </c>
    </row>
    <row r="169" spans="1:4" x14ac:dyDescent="0.2">
      <c r="A169" s="62" t="s">
        <v>76</v>
      </c>
      <c r="B169" s="62" t="s">
        <v>70</v>
      </c>
      <c r="C169" s="62" t="s">
        <v>314</v>
      </c>
      <c r="D169" s="62" t="s">
        <v>315</v>
      </c>
    </row>
    <row r="170" spans="1:4" x14ac:dyDescent="0.2">
      <c r="A170" s="62" t="s">
        <v>76</v>
      </c>
      <c r="B170" s="62" t="s">
        <v>128</v>
      </c>
      <c r="C170" s="62" t="s">
        <v>403</v>
      </c>
      <c r="D170" s="62" t="s">
        <v>404</v>
      </c>
    </row>
    <row r="171" spans="1:4" x14ac:dyDescent="0.2">
      <c r="A171" s="62" t="s">
        <v>76</v>
      </c>
      <c r="B171" s="62" t="s">
        <v>128</v>
      </c>
      <c r="C171" s="62" t="s">
        <v>405</v>
      </c>
      <c r="D171" s="62" t="s">
        <v>127</v>
      </c>
    </row>
    <row r="172" spans="1:4" x14ac:dyDescent="0.2">
      <c r="A172" s="62" t="s">
        <v>406</v>
      </c>
      <c r="B172" s="62" t="s">
        <v>70</v>
      </c>
      <c r="C172" s="62" t="s">
        <v>75</v>
      </c>
      <c r="D172" s="62" t="s">
        <v>74</v>
      </c>
    </row>
    <row r="173" spans="1:4" x14ac:dyDescent="0.2">
      <c r="A173" s="62" t="s">
        <v>407</v>
      </c>
      <c r="B173" s="62" t="s">
        <v>70</v>
      </c>
      <c r="C173" s="62" t="s">
        <v>95</v>
      </c>
      <c r="D173" s="62" t="s">
        <v>94</v>
      </c>
    </row>
    <row r="174" spans="1:4" x14ac:dyDescent="0.2">
      <c r="A174" s="62" t="s">
        <v>97</v>
      </c>
      <c r="B174" s="62" t="s">
        <v>155</v>
      </c>
      <c r="C174" s="62" t="s">
        <v>321</v>
      </c>
      <c r="D174" s="62" t="s">
        <v>202</v>
      </c>
    </row>
    <row r="175" spans="1:4" x14ac:dyDescent="0.2">
      <c r="A175" s="62" t="s">
        <v>408</v>
      </c>
      <c r="B175" s="62" t="s">
        <v>70</v>
      </c>
      <c r="C175" s="62" t="s">
        <v>325</v>
      </c>
      <c r="D175" s="62" t="s">
        <v>108</v>
      </c>
    </row>
    <row r="176" spans="1:4" x14ac:dyDescent="0.2">
      <c r="A176" s="62" t="s">
        <v>408</v>
      </c>
      <c r="B176" s="62" t="s">
        <v>70</v>
      </c>
      <c r="C176" s="62" t="s">
        <v>323</v>
      </c>
      <c r="D176" s="62" t="s">
        <v>324</v>
      </c>
    </row>
    <row r="177" spans="1:4" x14ac:dyDescent="0.2">
      <c r="A177" s="62" t="s">
        <v>178</v>
      </c>
      <c r="B177" s="62" t="s">
        <v>70</v>
      </c>
      <c r="C177" s="62" t="s">
        <v>175</v>
      </c>
      <c r="D177" s="62" t="s">
        <v>308</v>
      </c>
    </row>
    <row r="178" spans="1:4" x14ac:dyDescent="0.2">
      <c r="A178" s="62" t="s">
        <v>409</v>
      </c>
      <c r="B178" s="62" t="s">
        <v>105</v>
      </c>
      <c r="C178" s="62" t="s">
        <v>104</v>
      </c>
      <c r="D178" s="62" t="s">
        <v>103</v>
      </c>
    </row>
    <row r="179" spans="1:4" x14ac:dyDescent="0.2">
      <c r="A179" s="62" t="s">
        <v>410</v>
      </c>
      <c r="B179" s="62" t="s">
        <v>70</v>
      </c>
      <c r="C179" s="62" t="s">
        <v>411</v>
      </c>
      <c r="D179" s="62" t="s">
        <v>412</v>
      </c>
    </row>
    <row r="180" spans="1:4" x14ac:dyDescent="0.2">
      <c r="A180" s="62" t="s">
        <v>98</v>
      </c>
      <c r="B180" s="62" t="s">
        <v>70</v>
      </c>
      <c r="C180" s="62" t="s">
        <v>95</v>
      </c>
      <c r="D180" s="62" t="s">
        <v>94</v>
      </c>
    </row>
    <row r="181" spans="1:4" x14ac:dyDescent="0.2">
      <c r="A181" s="62" t="s">
        <v>96</v>
      </c>
      <c r="B181" s="62" t="s">
        <v>105</v>
      </c>
      <c r="C181" s="62" t="s">
        <v>104</v>
      </c>
      <c r="D181" s="62" t="s">
        <v>103</v>
      </c>
    </row>
    <row r="182" spans="1:4" x14ac:dyDescent="0.2">
      <c r="A182" s="62" t="s">
        <v>96</v>
      </c>
      <c r="B182" s="62" t="s">
        <v>155</v>
      </c>
      <c r="C182" s="62" t="s">
        <v>326</v>
      </c>
      <c r="D182" s="62" t="s">
        <v>327</v>
      </c>
    </row>
    <row r="183" spans="1:4" x14ac:dyDescent="0.2">
      <c r="A183" s="62" t="s">
        <v>53</v>
      </c>
      <c r="B183" s="62" t="s">
        <v>52</v>
      </c>
      <c r="C183" s="62" t="s">
        <v>51</v>
      </c>
      <c r="D183" s="62" t="s">
        <v>50</v>
      </c>
    </row>
    <row r="184" spans="1:4" x14ac:dyDescent="0.2">
      <c r="A184" s="62" t="s">
        <v>53</v>
      </c>
      <c r="B184" s="62" t="s">
        <v>70</v>
      </c>
      <c r="C184" s="62" t="s">
        <v>95</v>
      </c>
      <c r="D184" s="62" t="s">
        <v>94</v>
      </c>
    </row>
    <row r="185" spans="1:4" x14ac:dyDescent="0.2">
      <c r="A185" s="62" t="s">
        <v>413</v>
      </c>
      <c r="B185" s="62" t="s">
        <v>8</v>
      </c>
      <c r="C185" s="62" t="s">
        <v>22</v>
      </c>
      <c r="D185" s="62" t="s">
        <v>21</v>
      </c>
    </row>
    <row r="186" spans="1:4" x14ac:dyDescent="0.2">
      <c r="A186" s="62" t="s">
        <v>177</v>
      </c>
      <c r="B186" s="62" t="s">
        <v>70</v>
      </c>
      <c r="C186" s="62" t="s">
        <v>414</v>
      </c>
      <c r="D186" s="62" t="s">
        <v>415</v>
      </c>
    </row>
    <row r="187" spans="1:4" x14ac:dyDescent="0.2">
      <c r="A187" s="62" t="s">
        <v>177</v>
      </c>
      <c r="B187" s="62" t="s">
        <v>70</v>
      </c>
      <c r="C187" s="62" t="s">
        <v>175</v>
      </c>
      <c r="D187" s="62" t="s">
        <v>308</v>
      </c>
    </row>
    <row r="188" spans="1:4" x14ac:dyDescent="0.2">
      <c r="A188" s="62" t="s">
        <v>28</v>
      </c>
      <c r="B188" s="62" t="s">
        <v>70</v>
      </c>
      <c r="C188" s="62" t="s">
        <v>111</v>
      </c>
      <c r="D188" s="62" t="s">
        <v>110</v>
      </c>
    </row>
    <row r="189" spans="1:4" x14ac:dyDescent="0.2">
      <c r="A189" s="62" t="s">
        <v>28</v>
      </c>
      <c r="B189" s="62" t="s">
        <v>70</v>
      </c>
      <c r="C189" s="62" t="s">
        <v>416</v>
      </c>
      <c r="D189" s="62" t="s">
        <v>417</v>
      </c>
    </row>
    <row r="190" spans="1:4" x14ac:dyDescent="0.2">
      <c r="A190" s="62" t="s">
        <v>11</v>
      </c>
      <c r="B190" s="62" t="s">
        <v>8</v>
      </c>
      <c r="C190" s="62" t="s">
        <v>418</v>
      </c>
      <c r="D190" s="62" t="s">
        <v>419</v>
      </c>
    </row>
    <row r="191" spans="1:4" x14ac:dyDescent="0.2">
      <c r="A191" s="62" t="s">
        <v>11</v>
      </c>
      <c r="B191" s="62" t="s">
        <v>8</v>
      </c>
      <c r="C191" s="62" t="s">
        <v>420</v>
      </c>
      <c r="D191" s="62" t="s">
        <v>421</v>
      </c>
    </row>
    <row r="192" spans="1:4" x14ac:dyDescent="0.2">
      <c r="A192" s="62" t="s">
        <v>11</v>
      </c>
      <c r="B192" s="62" t="s">
        <v>8</v>
      </c>
      <c r="C192" s="62" t="s">
        <v>49</v>
      </c>
      <c r="D192" s="62" t="s">
        <v>48</v>
      </c>
    </row>
    <row r="193" spans="1:4" x14ac:dyDescent="0.2">
      <c r="A193" s="62" t="s">
        <v>11</v>
      </c>
      <c r="B193" s="62" t="s">
        <v>70</v>
      </c>
      <c r="C193" s="62" t="s">
        <v>422</v>
      </c>
      <c r="D193" s="62" t="s">
        <v>423</v>
      </c>
    </row>
    <row r="194" spans="1:4" x14ac:dyDescent="0.2">
      <c r="A194" s="62" t="s">
        <v>11</v>
      </c>
      <c r="B194" s="62" t="s">
        <v>70</v>
      </c>
      <c r="C194" s="62" t="s">
        <v>424</v>
      </c>
      <c r="D194" s="62" t="s">
        <v>425</v>
      </c>
    </row>
    <row r="195" spans="1:4" x14ac:dyDescent="0.2">
      <c r="A195" s="62" t="s">
        <v>87</v>
      </c>
      <c r="B195" s="62" t="s">
        <v>8</v>
      </c>
      <c r="C195" s="62" t="s">
        <v>27</v>
      </c>
      <c r="D195" s="62" t="s">
        <v>26</v>
      </c>
    </row>
    <row r="196" spans="1:4" x14ac:dyDescent="0.2">
      <c r="A196" s="62" t="s">
        <v>87</v>
      </c>
      <c r="B196" s="62" t="s">
        <v>70</v>
      </c>
      <c r="C196" s="62" t="s">
        <v>422</v>
      </c>
      <c r="D196" s="62" t="s">
        <v>423</v>
      </c>
    </row>
    <row r="197" spans="1:4" x14ac:dyDescent="0.2">
      <c r="A197" s="62" t="s">
        <v>87</v>
      </c>
      <c r="B197" s="62" t="s">
        <v>70</v>
      </c>
      <c r="C197" s="62" t="s">
        <v>75</v>
      </c>
      <c r="D197" s="62" t="s">
        <v>74</v>
      </c>
    </row>
    <row r="198" spans="1:4" x14ac:dyDescent="0.2">
      <c r="A198" s="62" t="s">
        <v>87</v>
      </c>
      <c r="B198" s="62" t="s">
        <v>70</v>
      </c>
      <c r="C198" s="62" t="s">
        <v>355</v>
      </c>
      <c r="D198" s="62" t="s">
        <v>356</v>
      </c>
    </row>
    <row r="199" spans="1:4" x14ac:dyDescent="0.2">
      <c r="A199" s="62" t="s">
        <v>87</v>
      </c>
      <c r="B199" s="62" t="s">
        <v>70</v>
      </c>
      <c r="C199" s="62" t="s">
        <v>85</v>
      </c>
      <c r="D199" s="62" t="s">
        <v>84</v>
      </c>
    </row>
    <row r="200" spans="1:4" x14ac:dyDescent="0.2">
      <c r="A200" s="62" t="s">
        <v>87</v>
      </c>
      <c r="B200" s="62" t="s">
        <v>70</v>
      </c>
      <c r="C200" s="62" t="s">
        <v>330</v>
      </c>
      <c r="D200" s="62" t="s">
        <v>86</v>
      </c>
    </row>
    <row r="201" spans="1:4" x14ac:dyDescent="0.2">
      <c r="A201" s="62" t="s">
        <v>87</v>
      </c>
      <c r="B201" s="62" t="s">
        <v>70</v>
      </c>
      <c r="C201" s="62" t="s">
        <v>426</v>
      </c>
      <c r="D201" s="62" t="s">
        <v>93</v>
      </c>
    </row>
    <row r="202" spans="1:4" x14ac:dyDescent="0.2">
      <c r="A202" s="62" t="s">
        <v>87</v>
      </c>
      <c r="B202" s="62" t="s">
        <v>70</v>
      </c>
      <c r="C202" s="62" t="s">
        <v>416</v>
      </c>
      <c r="D202" s="62" t="s">
        <v>417</v>
      </c>
    </row>
    <row r="203" spans="1:4" x14ac:dyDescent="0.2">
      <c r="A203" s="62" t="s">
        <v>87</v>
      </c>
      <c r="B203" s="62" t="s">
        <v>70</v>
      </c>
      <c r="C203" s="62" t="s">
        <v>120</v>
      </c>
      <c r="D203" s="62" t="s">
        <v>119</v>
      </c>
    </row>
    <row r="204" spans="1:4" x14ac:dyDescent="0.2">
      <c r="A204" s="62" t="s">
        <v>87</v>
      </c>
      <c r="B204" s="62" t="s">
        <v>70</v>
      </c>
      <c r="C204" s="62" t="s">
        <v>398</v>
      </c>
      <c r="D204" s="62" t="s">
        <v>399</v>
      </c>
    </row>
    <row r="205" spans="1:4" x14ac:dyDescent="0.2">
      <c r="A205" s="62" t="s">
        <v>87</v>
      </c>
      <c r="B205" s="62" t="s">
        <v>70</v>
      </c>
      <c r="C205" s="62" t="s">
        <v>427</v>
      </c>
      <c r="D205" s="62" t="s">
        <v>428</v>
      </c>
    </row>
    <row r="206" spans="1:4" x14ac:dyDescent="0.2">
      <c r="A206" s="62" t="s">
        <v>87</v>
      </c>
      <c r="B206" s="62" t="s">
        <v>70</v>
      </c>
      <c r="C206" s="62" t="s">
        <v>387</v>
      </c>
      <c r="D206" s="62" t="s">
        <v>388</v>
      </c>
    </row>
    <row r="207" spans="1:4" x14ac:dyDescent="0.2">
      <c r="A207" s="62" t="s">
        <v>87</v>
      </c>
      <c r="B207" s="62" t="s">
        <v>70</v>
      </c>
      <c r="C207" s="62" t="s">
        <v>314</v>
      </c>
      <c r="D207" s="62" t="s">
        <v>315</v>
      </c>
    </row>
    <row r="208" spans="1:4" x14ac:dyDescent="0.2">
      <c r="A208" s="62" t="s">
        <v>87</v>
      </c>
      <c r="B208" s="62" t="s">
        <v>65</v>
      </c>
      <c r="C208" s="62" t="s">
        <v>389</v>
      </c>
      <c r="D208" s="62" t="s">
        <v>204</v>
      </c>
    </row>
    <row r="209" spans="1:4" x14ac:dyDescent="0.2">
      <c r="A209" s="62" t="s">
        <v>87</v>
      </c>
      <c r="B209" s="62" t="s">
        <v>52</v>
      </c>
      <c r="C209" s="62" t="s">
        <v>429</v>
      </c>
      <c r="D209" s="62" t="s">
        <v>205</v>
      </c>
    </row>
    <row r="210" spans="1:4" x14ac:dyDescent="0.2">
      <c r="A210" s="62" t="s">
        <v>77</v>
      </c>
      <c r="B210" s="62" t="s">
        <v>70</v>
      </c>
      <c r="C210" s="62" t="s">
        <v>75</v>
      </c>
      <c r="D210" s="62" t="s">
        <v>74</v>
      </c>
    </row>
    <row r="211" spans="1:4" x14ac:dyDescent="0.2">
      <c r="A211" s="62" t="s">
        <v>77</v>
      </c>
      <c r="B211" s="62" t="s">
        <v>70</v>
      </c>
      <c r="C211" s="62" t="s">
        <v>424</v>
      </c>
      <c r="D211" s="62" t="s">
        <v>425</v>
      </c>
    </row>
    <row r="212" spans="1:4" x14ac:dyDescent="0.2">
      <c r="A212" s="62" t="s">
        <v>77</v>
      </c>
      <c r="B212" s="62" t="s">
        <v>70</v>
      </c>
      <c r="C212" s="62" t="s">
        <v>416</v>
      </c>
      <c r="D212" s="62" t="s">
        <v>417</v>
      </c>
    </row>
    <row r="213" spans="1:4" x14ac:dyDescent="0.2">
      <c r="A213" s="62" t="s">
        <v>56</v>
      </c>
      <c r="B213" s="62" t="s">
        <v>8</v>
      </c>
      <c r="C213" s="62" t="s">
        <v>32</v>
      </c>
      <c r="D213" s="62" t="s">
        <v>31</v>
      </c>
    </row>
    <row r="214" spans="1:4" x14ac:dyDescent="0.2">
      <c r="A214" s="62" t="s">
        <v>56</v>
      </c>
      <c r="B214" s="62" t="s">
        <v>52</v>
      </c>
      <c r="C214" s="62" t="s">
        <v>55</v>
      </c>
      <c r="D214" s="62" t="s">
        <v>54</v>
      </c>
    </row>
    <row r="215" spans="1:4" x14ac:dyDescent="0.2">
      <c r="A215" s="62" t="s">
        <v>56</v>
      </c>
      <c r="B215" s="62" t="s">
        <v>52</v>
      </c>
      <c r="C215" s="62" t="s">
        <v>384</v>
      </c>
      <c r="D215" s="62" t="s">
        <v>59</v>
      </c>
    </row>
    <row r="216" spans="1:4" x14ac:dyDescent="0.2">
      <c r="A216" s="62" t="s">
        <v>56</v>
      </c>
      <c r="B216" s="62" t="s">
        <v>52</v>
      </c>
      <c r="C216" s="62" t="s">
        <v>430</v>
      </c>
      <c r="D216" s="62" t="s">
        <v>61</v>
      </c>
    </row>
    <row r="217" spans="1:4" x14ac:dyDescent="0.2">
      <c r="A217" s="62" t="s">
        <v>56</v>
      </c>
      <c r="B217" s="62" t="s">
        <v>70</v>
      </c>
      <c r="C217" s="62" t="s">
        <v>422</v>
      </c>
      <c r="D217" s="62" t="s">
        <v>423</v>
      </c>
    </row>
    <row r="218" spans="1:4" x14ac:dyDescent="0.2">
      <c r="A218" s="62" t="s">
        <v>56</v>
      </c>
      <c r="B218" s="62" t="s">
        <v>70</v>
      </c>
      <c r="C218" s="62" t="s">
        <v>330</v>
      </c>
      <c r="D218" s="62" t="s">
        <v>86</v>
      </c>
    </row>
    <row r="219" spans="1:4" x14ac:dyDescent="0.2">
      <c r="A219" s="62" t="s">
        <v>56</v>
      </c>
      <c r="B219" s="62" t="s">
        <v>70</v>
      </c>
      <c r="C219" s="62" t="s">
        <v>91</v>
      </c>
      <c r="D219" s="62" t="s">
        <v>90</v>
      </c>
    </row>
    <row r="220" spans="1:4" x14ac:dyDescent="0.2">
      <c r="A220" s="62" t="s">
        <v>56</v>
      </c>
      <c r="B220" s="62" t="s">
        <v>70</v>
      </c>
      <c r="C220" s="62" t="s">
        <v>426</v>
      </c>
      <c r="D220" s="62" t="s">
        <v>93</v>
      </c>
    </row>
    <row r="221" spans="1:4" x14ac:dyDescent="0.2">
      <c r="A221" s="62" t="s">
        <v>56</v>
      </c>
      <c r="B221" s="62" t="s">
        <v>105</v>
      </c>
      <c r="C221" s="62" t="s">
        <v>361</v>
      </c>
      <c r="D221" s="62" t="s">
        <v>362</v>
      </c>
    </row>
    <row r="222" spans="1:4" x14ac:dyDescent="0.2">
      <c r="A222" s="62" t="s">
        <v>56</v>
      </c>
      <c r="B222" s="62" t="s">
        <v>70</v>
      </c>
      <c r="C222" s="62" t="s">
        <v>416</v>
      </c>
      <c r="D222" s="62" t="s">
        <v>417</v>
      </c>
    </row>
    <row r="223" spans="1:4" x14ac:dyDescent="0.2">
      <c r="A223" s="62" t="s">
        <v>56</v>
      </c>
      <c r="B223" s="62" t="s">
        <v>70</v>
      </c>
      <c r="C223" s="62" t="s">
        <v>120</v>
      </c>
      <c r="D223" s="62" t="s">
        <v>119</v>
      </c>
    </row>
    <row r="224" spans="1:4" x14ac:dyDescent="0.2">
      <c r="A224" s="62" t="s">
        <v>56</v>
      </c>
      <c r="B224" s="62" t="s">
        <v>70</v>
      </c>
      <c r="C224" s="62" t="s">
        <v>398</v>
      </c>
      <c r="D224" s="62" t="s">
        <v>399</v>
      </c>
    </row>
    <row r="225" spans="1:4" x14ac:dyDescent="0.2">
      <c r="A225" s="62" t="s">
        <v>56</v>
      </c>
      <c r="B225" s="62" t="s">
        <v>52</v>
      </c>
      <c r="C225" s="62" t="s">
        <v>429</v>
      </c>
      <c r="D225" s="62" t="s">
        <v>205</v>
      </c>
    </row>
    <row r="226" spans="1:4" x14ac:dyDescent="0.2">
      <c r="A226" s="62" t="s">
        <v>9</v>
      </c>
      <c r="B226" s="62" t="s">
        <v>8</v>
      </c>
      <c r="C226" s="62" t="s">
        <v>7</v>
      </c>
      <c r="D226" s="62" t="s">
        <v>6</v>
      </c>
    </row>
    <row r="227" spans="1:4" x14ac:dyDescent="0.2">
      <c r="A227" s="62" t="s">
        <v>431</v>
      </c>
      <c r="B227" s="62" t="s">
        <v>155</v>
      </c>
      <c r="C227" s="62" t="s">
        <v>326</v>
      </c>
      <c r="D227" s="62" t="s">
        <v>327</v>
      </c>
    </row>
    <row r="228" spans="1:4" x14ac:dyDescent="0.2">
      <c r="A228" s="62" t="s">
        <v>432</v>
      </c>
      <c r="B228" s="62" t="s">
        <v>70</v>
      </c>
      <c r="C228" s="62" t="s">
        <v>95</v>
      </c>
      <c r="D228" s="62" t="s">
        <v>94</v>
      </c>
    </row>
    <row r="229" spans="1:4" x14ac:dyDescent="0.2">
      <c r="A229" s="62" t="s">
        <v>433</v>
      </c>
      <c r="B229" s="62" t="s">
        <v>70</v>
      </c>
      <c r="C229" s="62" t="s">
        <v>434</v>
      </c>
      <c r="D229" s="62" t="s">
        <v>435</v>
      </c>
    </row>
    <row r="230" spans="1:4" x14ac:dyDescent="0.2">
      <c r="A230" s="62" t="s">
        <v>436</v>
      </c>
      <c r="B230" s="62" t="s">
        <v>70</v>
      </c>
      <c r="C230" s="62" t="s">
        <v>434</v>
      </c>
      <c r="D230" s="62" t="s">
        <v>435</v>
      </c>
    </row>
    <row r="231" spans="1:4" x14ac:dyDescent="0.2">
      <c r="A231" s="62" t="s">
        <v>437</v>
      </c>
      <c r="B231" s="62" t="s">
        <v>105</v>
      </c>
      <c r="C231" s="62" t="s">
        <v>361</v>
      </c>
      <c r="D231" s="62" t="s">
        <v>362</v>
      </c>
    </row>
    <row r="232" spans="1:4" x14ac:dyDescent="0.2">
      <c r="A232" s="62" t="s">
        <v>10</v>
      </c>
      <c r="B232" s="62" t="s">
        <v>8</v>
      </c>
      <c r="C232" s="62" t="s">
        <v>22</v>
      </c>
      <c r="D232" s="62" t="s">
        <v>21</v>
      </c>
    </row>
    <row r="233" spans="1:4" x14ac:dyDescent="0.2">
      <c r="A233" s="62" t="s">
        <v>10</v>
      </c>
      <c r="B233" s="62" t="s">
        <v>8</v>
      </c>
      <c r="C233" s="62" t="s">
        <v>30</v>
      </c>
      <c r="D233" s="62" t="s">
        <v>29</v>
      </c>
    </row>
    <row r="234" spans="1:4" x14ac:dyDescent="0.2">
      <c r="A234" s="62" t="s">
        <v>438</v>
      </c>
      <c r="B234" s="62" t="s">
        <v>8</v>
      </c>
      <c r="C234" s="62" t="s">
        <v>439</v>
      </c>
      <c r="D234" s="62" t="s">
        <v>440</v>
      </c>
    </row>
    <row r="235" spans="1:4" x14ac:dyDescent="0.2">
      <c r="A235" s="62" t="s">
        <v>438</v>
      </c>
      <c r="B235" s="62" t="s">
        <v>70</v>
      </c>
      <c r="C235" s="62" t="s">
        <v>115</v>
      </c>
      <c r="D235" s="62" t="s">
        <v>114</v>
      </c>
    </row>
    <row r="236" spans="1:4" x14ac:dyDescent="0.2">
      <c r="A236" s="62" t="s">
        <v>438</v>
      </c>
      <c r="B236" s="62" t="s">
        <v>52</v>
      </c>
      <c r="C236" s="62" t="s">
        <v>328</v>
      </c>
      <c r="D236" s="62" t="s">
        <v>329</v>
      </c>
    </row>
    <row r="237" spans="1:4" x14ac:dyDescent="0.2">
      <c r="A237" s="62" t="s">
        <v>441</v>
      </c>
      <c r="B237" s="62" t="s">
        <v>70</v>
      </c>
      <c r="C237" s="62" t="s">
        <v>75</v>
      </c>
      <c r="D237" s="62" t="s">
        <v>74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F264-1637-4281-A2CE-D3497D251A00}">
  <dimension ref="A1:D25"/>
  <sheetViews>
    <sheetView workbookViewId="0"/>
  </sheetViews>
  <sheetFormatPr baseColWidth="10" defaultRowHeight="12.75" x14ac:dyDescent="0.2"/>
  <cols>
    <col min="1" max="1" width="53.85546875" bestFit="1" customWidth="1"/>
    <col min="2" max="2" width="16.7109375" customWidth="1"/>
    <col min="3" max="3" width="14.7109375" customWidth="1"/>
    <col min="4" max="4" width="16.140625" customWidth="1"/>
  </cols>
  <sheetData>
    <row r="1" spans="1:4" ht="13.5" thickBot="1" x14ac:dyDescent="0.25"/>
    <row r="2" spans="1:4" ht="19.5" thickBot="1" x14ac:dyDescent="0.3">
      <c r="A2" s="65" t="s">
        <v>489</v>
      </c>
      <c r="B2" s="66"/>
      <c r="C2" s="66"/>
      <c r="D2" s="67"/>
    </row>
    <row r="3" spans="1:4" ht="13.5" thickBot="1" x14ac:dyDescent="0.25"/>
    <row r="4" spans="1:4" ht="45.75" thickBot="1" x14ac:dyDescent="0.25">
      <c r="A4" s="68" t="s">
        <v>442</v>
      </c>
      <c r="B4" s="68" t="s">
        <v>443</v>
      </c>
      <c r="C4" s="68" t="s">
        <v>444</v>
      </c>
      <c r="D4" s="69" t="s">
        <v>445</v>
      </c>
    </row>
    <row r="5" spans="1:4" ht="15" x14ac:dyDescent="0.25">
      <c r="A5" s="70" t="s">
        <v>446</v>
      </c>
      <c r="B5" s="71">
        <v>6</v>
      </c>
      <c r="C5" s="71">
        <v>7</v>
      </c>
      <c r="D5" s="72">
        <f t="shared" ref="D5:D12" si="0">+B5/C5</f>
        <v>0.8571428571428571</v>
      </c>
    </row>
    <row r="6" spans="1:4" ht="15" x14ac:dyDescent="0.25">
      <c r="A6" s="73" t="s">
        <v>447</v>
      </c>
      <c r="B6" s="74">
        <v>29</v>
      </c>
      <c r="C6" s="74">
        <v>32</v>
      </c>
      <c r="D6" s="75">
        <f t="shared" si="0"/>
        <v>0.90625</v>
      </c>
    </row>
    <row r="7" spans="1:4" ht="15" x14ac:dyDescent="0.25">
      <c r="A7" s="73" t="s">
        <v>485</v>
      </c>
      <c r="B7" s="74">
        <v>12</v>
      </c>
      <c r="C7" s="74">
        <v>13</v>
      </c>
      <c r="D7" s="75">
        <f t="shared" si="0"/>
        <v>0.92307692307692313</v>
      </c>
    </row>
    <row r="8" spans="1:4" ht="15" x14ac:dyDescent="0.25">
      <c r="A8" s="73" t="s">
        <v>486</v>
      </c>
      <c r="B8" s="74">
        <v>3</v>
      </c>
      <c r="C8" s="74">
        <v>3</v>
      </c>
      <c r="D8" s="75">
        <f t="shared" si="0"/>
        <v>1</v>
      </c>
    </row>
    <row r="9" spans="1:4" ht="15" x14ac:dyDescent="0.25">
      <c r="A9" s="73" t="s">
        <v>491</v>
      </c>
      <c r="B9" s="74">
        <v>20</v>
      </c>
      <c r="C9" s="74">
        <v>44</v>
      </c>
      <c r="D9" s="75">
        <f t="shared" si="0"/>
        <v>0.45454545454545453</v>
      </c>
    </row>
    <row r="10" spans="1:4" ht="15" x14ac:dyDescent="0.25">
      <c r="A10" s="73" t="s">
        <v>448</v>
      </c>
      <c r="B10" s="74">
        <v>18</v>
      </c>
      <c r="C10" s="74">
        <v>22</v>
      </c>
      <c r="D10" s="75">
        <f t="shared" si="0"/>
        <v>0.81818181818181823</v>
      </c>
    </row>
    <row r="11" spans="1:4" ht="25.5" customHeight="1" thickBot="1" x14ac:dyDescent="0.25">
      <c r="A11" s="76" t="s">
        <v>449</v>
      </c>
      <c r="B11" s="77">
        <v>9</v>
      </c>
      <c r="C11" s="77">
        <v>13</v>
      </c>
      <c r="D11" s="78">
        <f t="shared" si="0"/>
        <v>0.69230769230769229</v>
      </c>
    </row>
    <row r="12" spans="1:4" ht="15.75" thickBot="1" x14ac:dyDescent="0.3">
      <c r="A12" s="79" t="s">
        <v>492</v>
      </c>
      <c r="B12" s="80">
        <f>SUM(B5:B11)</f>
        <v>97</v>
      </c>
      <c r="C12" s="80">
        <f>SUM(C5:C11)</f>
        <v>134</v>
      </c>
      <c r="D12" s="81">
        <f t="shared" si="0"/>
        <v>0.72388059701492535</v>
      </c>
    </row>
    <row r="14" spans="1:4" ht="13.5" thickBot="1" x14ac:dyDescent="0.25"/>
    <row r="15" spans="1:4" ht="60" customHeight="1" thickBot="1" x14ac:dyDescent="0.25">
      <c r="A15" s="139" t="s">
        <v>493</v>
      </c>
      <c r="B15" s="140"/>
      <c r="C15" s="140"/>
      <c r="D15" s="141"/>
    </row>
    <row r="17" spans="1:4" ht="15" customHeight="1" x14ac:dyDescent="0.2">
      <c r="A17" s="82" t="s">
        <v>494</v>
      </c>
      <c r="B17" s="83"/>
      <c r="C17" s="83"/>
      <c r="D17" s="83"/>
    </row>
    <row r="18" spans="1:4" ht="21" customHeight="1" x14ac:dyDescent="0.2">
      <c r="A18" s="84" t="s">
        <v>495</v>
      </c>
      <c r="B18" s="84"/>
      <c r="C18" s="84"/>
      <c r="D18" s="84"/>
    </row>
    <row r="19" spans="1:4" ht="28.5" customHeight="1" x14ac:dyDescent="0.2">
      <c r="A19" s="84" t="s">
        <v>496</v>
      </c>
      <c r="B19" s="85"/>
      <c r="C19" s="85"/>
      <c r="D19" s="85"/>
    </row>
    <row r="20" spans="1:4" ht="21" customHeight="1" x14ac:dyDescent="0.2">
      <c r="A20" s="86" t="s">
        <v>497</v>
      </c>
      <c r="B20" s="85"/>
      <c r="C20" s="85"/>
      <c r="D20" s="85"/>
    </row>
    <row r="21" spans="1:4" ht="59.25" customHeight="1" x14ac:dyDescent="0.2">
      <c r="A21" s="84" t="s">
        <v>498</v>
      </c>
      <c r="B21" s="84"/>
      <c r="C21" s="84"/>
      <c r="D21" s="84"/>
    </row>
    <row r="22" spans="1:4" ht="31.5" customHeight="1" x14ac:dyDescent="0.2">
      <c r="A22" s="87" t="s">
        <v>499</v>
      </c>
      <c r="B22" s="88"/>
      <c r="C22" s="88"/>
      <c r="D22" s="88"/>
    </row>
    <row r="23" spans="1:4" ht="18.75" customHeight="1" x14ac:dyDescent="0.2">
      <c r="A23" s="89" t="s">
        <v>500</v>
      </c>
      <c r="B23" s="88"/>
      <c r="C23" s="88"/>
      <c r="D23" s="88"/>
    </row>
    <row r="24" spans="1:4" ht="15" x14ac:dyDescent="0.25">
      <c r="A24" s="90"/>
      <c r="B24" s="91"/>
      <c r="C24" s="91"/>
      <c r="D24" s="92"/>
    </row>
    <row r="25" spans="1:4" ht="15" x14ac:dyDescent="0.25">
      <c r="A25" s="93" t="s">
        <v>490</v>
      </c>
      <c r="B25" s="90"/>
      <c r="C25" s="90"/>
      <c r="D25" s="92"/>
    </row>
  </sheetData>
  <mergeCells count="10">
    <mergeCell ref="A21:D21"/>
    <mergeCell ref="A22:D22"/>
    <mergeCell ref="A23:D23"/>
    <mergeCell ref="B24:C24"/>
    <mergeCell ref="A2:D2"/>
    <mergeCell ref="A15:D15"/>
    <mergeCell ref="A17:D17"/>
    <mergeCell ref="A18:D18"/>
    <mergeCell ref="A19:D19"/>
    <mergeCell ref="A20:D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97B0-C59E-4DB1-A0E9-160271D41F0A}">
  <dimension ref="A3:F47"/>
  <sheetViews>
    <sheetView zoomScaleNormal="100" workbookViewId="0">
      <selection activeCell="S19" sqref="S19"/>
    </sheetView>
  </sheetViews>
  <sheetFormatPr baseColWidth="10" defaultRowHeight="12.75" x14ac:dyDescent="0.2"/>
  <cols>
    <col min="1" max="1" width="29" customWidth="1"/>
    <col min="2" max="2" width="14.28515625" customWidth="1"/>
    <col min="3" max="3" width="15.7109375" customWidth="1"/>
    <col min="4" max="4" width="16" customWidth="1"/>
    <col min="5" max="5" width="11.7109375" customWidth="1"/>
  </cols>
  <sheetData>
    <row r="3" spans="6:6" ht="21" customHeight="1" x14ac:dyDescent="0.2"/>
    <row r="10" spans="6:6" x14ac:dyDescent="0.2">
      <c r="F10" s="94"/>
    </row>
    <row r="14" spans="6:6" x14ac:dyDescent="0.2">
      <c r="F14" s="95"/>
    </row>
    <row r="15" spans="6:6" x14ac:dyDescent="0.2">
      <c r="F15" s="95"/>
    </row>
    <row r="20" spans="1:6" ht="16.5" customHeight="1" x14ac:dyDescent="0.2"/>
    <row r="27" spans="1:6" ht="13.5" thickBot="1" x14ac:dyDescent="0.25"/>
    <row r="28" spans="1:6" x14ac:dyDescent="0.2">
      <c r="A28" s="96" t="s">
        <v>450</v>
      </c>
      <c r="B28" s="97"/>
      <c r="C28" s="97"/>
      <c r="D28" s="97"/>
      <c r="E28" s="98"/>
    </row>
    <row r="29" spans="1:6" ht="13.5" thickBot="1" x14ac:dyDescent="0.25">
      <c r="A29" s="99"/>
      <c r="B29" s="100"/>
      <c r="C29" s="101"/>
      <c r="D29" s="100"/>
      <c r="E29" s="102"/>
    </row>
    <row r="30" spans="1:6" ht="26.25" thickBot="1" x14ac:dyDescent="0.25">
      <c r="A30" s="103" t="s">
        <v>451</v>
      </c>
      <c r="B30" s="104" t="s">
        <v>504</v>
      </c>
      <c r="C30" s="103" t="s">
        <v>503</v>
      </c>
      <c r="D30" s="103" t="s">
        <v>452</v>
      </c>
      <c r="E30" s="105" t="s">
        <v>453</v>
      </c>
    </row>
    <row r="31" spans="1:6" x14ac:dyDescent="0.2">
      <c r="A31" s="106" t="s">
        <v>454</v>
      </c>
      <c r="B31" s="107">
        <v>2177171.8232930675</v>
      </c>
      <c r="C31" s="107">
        <v>2459102.4180419431</v>
      </c>
      <c r="D31" s="108">
        <f t="shared" ref="D31:D44" si="0">+C31/C$44</f>
        <v>9.9241564544711225E-2</v>
      </c>
      <c r="E31" s="109">
        <f t="shared" ref="E31:E46" si="1">+C31/B31-1</f>
        <v>0.12949395712941181</v>
      </c>
      <c r="F31" s="3"/>
    </row>
    <row r="32" spans="1:6" x14ac:dyDescent="0.2">
      <c r="A32" s="110" t="s">
        <v>455</v>
      </c>
      <c r="B32" s="111">
        <v>183483.55927698783</v>
      </c>
      <c r="C32" s="111">
        <v>132645.97947467427</v>
      </c>
      <c r="D32" s="112">
        <f t="shared" si="0"/>
        <v>5.3531705052423714E-3</v>
      </c>
      <c r="E32" s="113">
        <f t="shared" si="1"/>
        <v>-0.27706885566553052</v>
      </c>
      <c r="F32" s="3"/>
    </row>
    <row r="33" spans="1:6" x14ac:dyDescent="0.2">
      <c r="A33" s="110" t="s">
        <v>456</v>
      </c>
      <c r="B33" s="111">
        <v>2824643.0319672758</v>
      </c>
      <c r="C33" s="111">
        <v>2542713.4758635317</v>
      </c>
      <c r="D33" s="112">
        <f t="shared" si="0"/>
        <v>0.10261584132577339</v>
      </c>
      <c r="E33" s="113">
        <f t="shared" si="1"/>
        <v>-9.9810685071730632E-2</v>
      </c>
      <c r="F33" s="3"/>
    </row>
    <row r="34" spans="1:6" x14ac:dyDescent="0.2">
      <c r="A34" s="110" t="s">
        <v>457</v>
      </c>
      <c r="B34" s="111">
        <v>4375677.9530046135</v>
      </c>
      <c r="C34" s="111">
        <v>3928549.5834382693</v>
      </c>
      <c r="D34" s="112">
        <f t="shared" si="0"/>
        <v>0.1585437858104036</v>
      </c>
      <c r="E34" s="113">
        <f t="shared" si="1"/>
        <v>-0.10218493553880448</v>
      </c>
      <c r="F34" s="3"/>
    </row>
    <row r="35" spans="1:6" x14ac:dyDescent="0.2">
      <c r="A35" s="110" t="s">
        <v>458</v>
      </c>
      <c r="B35" s="111">
        <v>785856.24265747529</v>
      </c>
      <c r="C35" s="111">
        <v>765127.64687867137</v>
      </c>
      <c r="D35" s="112">
        <f t="shared" si="0"/>
        <v>3.087812211299186E-2</v>
      </c>
      <c r="E35" s="113">
        <f t="shared" si="1"/>
        <v>-2.6377083560101933E-2</v>
      </c>
      <c r="F35" s="3"/>
    </row>
    <row r="36" spans="1:6" x14ac:dyDescent="0.2">
      <c r="A36" s="110" t="s">
        <v>459</v>
      </c>
      <c r="B36" s="111">
        <v>10484971.404291902</v>
      </c>
      <c r="C36" s="111">
        <v>8025110.2298150221</v>
      </c>
      <c r="D36" s="114">
        <f t="shared" si="0"/>
        <v>0.32386796459041411</v>
      </c>
      <c r="E36" s="115">
        <f t="shared" si="1"/>
        <v>-0.23460828643461673</v>
      </c>
      <c r="F36" s="3"/>
    </row>
    <row r="37" spans="1:6" x14ac:dyDescent="0.2">
      <c r="A37" s="110" t="s">
        <v>460</v>
      </c>
      <c r="B37" s="111">
        <v>70899.415366732719</v>
      </c>
      <c r="C37" s="111">
        <v>99860.130097740708</v>
      </c>
      <c r="D37" s="114">
        <f t="shared" si="0"/>
        <v>4.0300377380903217E-3</v>
      </c>
      <c r="E37" s="115">
        <f t="shared" si="1"/>
        <v>0.4084760724923675</v>
      </c>
      <c r="F37" s="3"/>
    </row>
    <row r="38" spans="1:6" ht="13.5" thickBot="1" x14ac:dyDescent="0.25">
      <c r="A38" s="116" t="s">
        <v>461</v>
      </c>
      <c r="B38" s="117">
        <v>3292404.9972999045</v>
      </c>
      <c r="C38" s="117">
        <v>2573642.3584469869</v>
      </c>
      <c r="D38" s="118">
        <f t="shared" si="0"/>
        <v>0.10386403281006537</v>
      </c>
      <c r="E38" s="119">
        <f t="shared" si="1"/>
        <v>-0.21830930260474446</v>
      </c>
      <c r="F38" s="3"/>
    </row>
    <row r="39" spans="1:6" ht="13.5" thickBot="1" x14ac:dyDescent="0.25">
      <c r="A39" s="120" t="s">
        <v>239</v>
      </c>
      <c r="B39" s="121">
        <v>24195108.427157957</v>
      </c>
      <c r="C39" s="121">
        <v>20526751.822056837</v>
      </c>
      <c r="D39" s="122">
        <f t="shared" si="0"/>
        <v>0.82839451943769216</v>
      </c>
      <c r="E39" s="123">
        <f t="shared" si="1"/>
        <v>-0.15161562991730793</v>
      </c>
      <c r="F39" s="3"/>
    </row>
    <row r="40" spans="1:6" x14ac:dyDescent="0.2">
      <c r="A40" s="124" t="s">
        <v>462</v>
      </c>
      <c r="B40" s="125">
        <v>2435581.1695793257</v>
      </c>
      <c r="C40" s="125">
        <v>1593119.5628429863</v>
      </c>
      <c r="D40" s="126">
        <f t="shared" si="0"/>
        <v>6.4293246496505904E-2</v>
      </c>
      <c r="E40" s="127">
        <f t="shared" si="1"/>
        <v>-0.3458975694420604</v>
      </c>
      <c r="F40" s="3"/>
    </row>
    <row r="41" spans="1:6" x14ac:dyDescent="0.2">
      <c r="A41" s="110" t="s">
        <v>463</v>
      </c>
      <c r="B41" s="111">
        <v>3046763.8856798066</v>
      </c>
      <c r="C41" s="111">
        <v>2034697.712585476</v>
      </c>
      <c r="D41" s="114">
        <f t="shared" si="0"/>
        <v>8.2113938358578636E-2</v>
      </c>
      <c r="E41" s="115">
        <f t="shared" si="1"/>
        <v>-0.33217742203495826</v>
      </c>
      <c r="F41" s="3"/>
    </row>
    <row r="42" spans="1:6" ht="13.5" thickBot="1" x14ac:dyDescent="0.25">
      <c r="A42" s="116" t="s">
        <v>464</v>
      </c>
      <c r="B42" s="117">
        <v>341456.68580411596</v>
      </c>
      <c r="C42" s="117">
        <v>624387.4750307037</v>
      </c>
      <c r="D42" s="118">
        <f t="shared" si="0"/>
        <v>2.5198295707223348E-2</v>
      </c>
      <c r="E42" s="119">
        <f t="shared" si="1"/>
        <v>0.8285993538544949</v>
      </c>
      <c r="F42" s="3"/>
    </row>
    <row r="43" spans="1:6" ht="13.5" thickBot="1" x14ac:dyDescent="0.25">
      <c r="A43" s="120" t="s">
        <v>240</v>
      </c>
      <c r="B43" s="121">
        <v>5823801.7410632484</v>
      </c>
      <c r="C43" s="121">
        <v>4252204.7504591662</v>
      </c>
      <c r="D43" s="122">
        <f t="shared" si="0"/>
        <v>0.1716054805623079</v>
      </c>
      <c r="E43" s="123">
        <f t="shared" si="1"/>
        <v>-0.26985757078968775</v>
      </c>
      <c r="F43" s="3"/>
    </row>
    <row r="44" spans="1:6" ht="13.5" thickBot="1" x14ac:dyDescent="0.25">
      <c r="A44" s="128" t="s">
        <v>465</v>
      </c>
      <c r="B44" s="129">
        <v>30018910.168221205</v>
      </c>
      <c r="C44" s="129">
        <v>24778956.572516002</v>
      </c>
      <c r="D44" s="130">
        <f t="shared" si="0"/>
        <v>1</v>
      </c>
      <c r="E44" s="131">
        <f t="shared" si="1"/>
        <v>-0.17455509098569322</v>
      </c>
      <c r="F44" s="3"/>
    </row>
    <row r="45" spans="1:6" x14ac:dyDescent="0.2">
      <c r="A45" s="106" t="s">
        <v>466</v>
      </c>
      <c r="B45" s="107">
        <v>247769</v>
      </c>
      <c r="C45" s="107">
        <v>300182</v>
      </c>
      <c r="D45" s="132"/>
      <c r="E45" s="127">
        <f t="shared" si="1"/>
        <v>0.21153978100569493</v>
      </c>
      <c r="F45" s="3"/>
    </row>
    <row r="46" spans="1:6" ht="13.5" thickBot="1" x14ac:dyDescent="0.25">
      <c r="A46" s="133" t="s">
        <v>487</v>
      </c>
      <c r="B46" s="134">
        <v>151</v>
      </c>
      <c r="C46" s="134">
        <v>173</v>
      </c>
      <c r="D46" s="135"/>
      <c r="E46" s="136">
        <f t="shared" si="1"/>
        <v>0.14569536423841067</v>
      </c>
      <c r="F46" s="3"/>
    </row>
    <row r="47" spans="1:6" x14ac:dyDescent="0.2">
      <c r="D47" s="137"/>
    </row>
  </sheetData>
  <mergeCells count="1">
    <mergeCell ref="A28:E2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DDC5-DD1D-421A-BCA0-FD4B35464209}">
  <dimension ref="A1:AE36"/>
  <sheetViews>
    <sheetView workbookViewId="0">
      <selection sqref="A1:K1"/>
    </sheetView>
  </sheetViews>
  <sheetFormatPr baseColWidth="10" defaultRowHeight="12.75" x14ac:dyDescent="0.2"/>
  <cols>
    <col min="1" max="1" width="25.42578125" style="3" bestFit="1" customWidth="1"/>
    <col min="2" max="10" width="11.42578125" style="1"/>
    <col min="11" max="11" width="11.85546875" style="25" customWidth="1"/>
    <col min="12" max="12" width="11.42578125" style="25"/>
    <col min="13" max="13" width="11.42578125" style="3"/>
    <col min="14" max="14" width="25.85546875" style="3" bestFit="1" customWidth="1"/>
    <col min="15" max="30" width="11.42578125" style="3"/>
    <col min="31" max="31" width="14.7109375" style="1" bestFit="1" customWidth="1"/>
    <col min="32" max="16384" width="11.42578125" style="3"/>
  </cols>
  <sheetData>
    <row r="1" spans="1:31" ht="15" x14ac:dyDescent="0.2">
      <c r="A1" s="33" t="s">
        <v>243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6"/>
      <c r="N1" s="33" t="s">
        <v>268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ht="15" x14ac:dyDescent="0.2">
      <c r="A2" s="35" t="s">
        <v>244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7"/>
      <c r="N2" s="35" t="s">
        <v>244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63.75" x14ac:dyDescent="0.2">
      <c r="A3" s="5" t="s">
        <v>241</v>
      </c>
      <c r="B3" s="6" t="s">
        <v>245</v>
      </c>
      <c r="C3" s="6" t="s">
        <v>246</v>
      </c>
      <c r="D3" s="6" t="s">
        <v>151</v>
      </c>
      <c r="E3" s="6" t="s">
        <v>202</v>
      </c>
      <c r="F3" s="6" t="s">
        <v>164</v>
      </c>
      <c r="G3" s="6" t="s">
        <v>247</v>
      </c>
      <c r="H3" s="6" t="s">
        <v>207</v>
      </c>
      <c r="I3" s="6" t="s">
        <v>151</v>
      </c>
      <c r="J3" s="6" t="s">
        <v>202</v>
      </c>
      <c r="K3" s="30" t="s">
        <v>269</v>
      </c>
      <c r="L3" s="18"/>
      <c r="N3" s="5" t="s">
        <v>241</v>
      </c>
      <c r="O3" s="6" t="s">
        <v>275</v>
      </c>
      <c r="P3" s="6" t="s">
        <v>262</v>
      </c>
      <c r="Q3" s="6" t="s">
        <v>263</v>
      </c>
      <c r="R3" s="6" t="s">
        <v>206</v>
      </c>
      <c r="S3" s="6" t="s">
        <v>132</v>
      </c>
      <c r="T3" s="6" t="s">
        <v>162</v>
      </c>
      <c r="U3" s="6" t="s">
        <v>264</v>
      </c>
      <c r="V3" s="6" t="s">
        <v>265</v>
      </c>
      <c r="W3" s="6" t="s">
        <v>148</v>
      </c>
      <c r="X3" s="6" t="s">
        <v>266</v>
      </c>
      <c r="Y3" s="6" t="s">
        <v>160</v>
      </c>
      <c r="Z3" s="6" t="s">
        <v>160</v>
      </c>
      <c r="AA3" s="6" t="s">
        <v>267</v>
      </c>
      <c r="AB3" s="6" t="s">
        <v>215</v>
      </c>
      <c r="AC3" s="6" t="s">
        <v>184</v>
      </c>
      <c r="AD3" s="6" t="s">
        <v>167</v>
      </c>
      <c r="AE3" s="30" t="s">
        <v>269</v>
      </c>
    </row>
    <row r="4" spans="1:31" x14ac:dyDescent="0.2">
      <c r="A4" s="5" t="s">
        <v>242</v>
      </c>
      <c r="B4" s="5" t="s">
        <v>130</v>
      </c>
      <c r="C4" s="5" t="s">
        <v>147</v>
      </c>
      <c r="D4" s="5" t="s">
        <v>153</v>
      </c>
      <c r="E4" s="5" t="s">
        <v>203</v>
      </c>
      <c r="F4" s="5" t="s">
        <v>165</v>
      </c>
      <c r="G4" s="5" t="s">
        <v>166</v>
      </c>
      <c r="H4" s="5" t="s">
        <v>143</v>
      </c>
      <c r="I4" s="5" t="s">
        <v>139</v>
      </c>
      <c r="J4" s="5" t="s">
        <v>97</v>
      </c>
      <c r="K4" s="30"/>
      <c r="L4" s="19"/>
      <c r="N4" s="5" t="s">
        <v>242</v>
      </c>
      <c r="O4" s="5" t="s">
        <v>201</v>
      </c>
      <c r="P4" s="5" t="s">
        <v>130</v>
      </c>
      <c r="Q4" s="5" t="s">
        <v>147</v>
      </c>
      <c r="R4" s="5" t="s">
        <v>153</v>
      </c>
      <c r="S4" s="5" t="s">
        <v>134</v>
      </c>
      <c r="T4" s="5" t="s">
        <v>235</v>
      </c>
      <c r="U4" s="5" t="s">
        <v>233</v>
      </c>
      <c r="V4" s="5" t="s">
        <v>234</v>
      </c>
      <c r="W4" s="5" t="s">
        <v>150</v>
      </c>
      <c r="X4" s="5" t="s">
        <v>143</v>
      </c>
      <c r="Y4" s="5" t="s">
        <v>159</v>
      </c>
      <c r="Z4" s="5" t="s">
        <v>131</v>
      </c>
      <c r="AA4" s="5" t="s">
        <v>139</v>
      </c>
      <c r="AB4" s="5" t="s">
        <v>238</v>
      </c>
      <c r="AC4" s="5" t="s">
        <v>237</v>
      </c>
      <c r="AD4" s="5" t="s">
        <v>169</v>
      </c>
      <c r="AE4" s="30"/>
    </row>
    <row r="5" spans="1:31" x14ac:dyDescent="0.2">
      <c r="A5" s="7" t="s">
        <v>222</v>
      </c>
      <c r="B5" s="8">
        <v>2204788</v>
      </c>
      <c r="C5" s="8">
        <v>2261943.6666666665</v>
      </c>
      <c r="D5" s="8">
        <v>6435</v>
      </c>
      <c r="E5" s="8">
        <v>1925083</v>
      </c>
      <c r="F5" s="8">
        <v>1071259</v>
      </c>
      <c r="G5" s="8">
        <v>1989555.5</v>
      </c>
      <c r="H5" s="8">
        <v>2301882</v>
      </c>
      <c r="I5" s="8">
        <v>4786811</v>
      </c>
      <c r="J5" s="8">
        <v>2183277</v>
      </c>
      <c r="K5" s="26">
        <f>+(B5*$B$19+C5*$C$19+D5*$D$19+E5*$E$19+F5*$F$19+G5*$G$19+H5*$H$19+I5*$I$19+J5*$J$19)/$K$19</f>
        <v>2459102.4180419431</v>
      </c>
      <c r="L5" s="20"/>
      <c r="N5" s="7" t="s">
        <v>222</v>
      </c>
      <c r="O5" s="8">
        <v>3228924</v>
      </c>
      <c r="P5" s="8">
        <v>1263560.6666666667</v>
      </c>
      <c r="Q5" s="8">
        <v>2154889.222222222</v>
      </c>
      <c r="R5" s="8">
        <v>12679046</v>
      </c>
      <c r="S5" s="8">
        <v>6191600</v>
      </c>
      <c r="T5" s="8">
        <v>10851134</v>
      </c>
      <c r="U5" s="8">
        <v>10074034</v>
      </c>
      <c r="V5" s="8">
        <v>2308846.5</v>
      </c>
      <c r="W5" s="8">
        <v>2420467</v>
      </c>
      <c r="X5" s="8">
        <v>2165320.5</v>
      </c>
      <c r="Y5" s="8">
        <v>9723616</v>
      </c>
      <c r="Z5" s="8">
        <v>11892667</v>
      </c>
      <c r="AA5" s="8">
        <v>4050742</v>
      </c>
      <c r="AB5" s="8">
        <v>0</v>
      </c>
      <c r="AC5" s="8">
        <v>2990841</v>
      </c>
      <c r="AD5" s="8">
        <v>570542</v>
      </c>
      <c r="AE5" s="8">
        <f>+(O5*$O$19+P5*$P$19+Q5*$Q$19+R5*$R$19+S5*$S$19+T5*$T$19+U5*$U$19+V5*$V$19+W5*$W$19+X5*$X$19+Y5*$Y$19+Z5*$Z$19+AA5*$AA$19+AB5*$AB$19+AC5*$AC$19+AD5*$AD$19)/$AE$19</f>
        <v>4052587.7837895243</v>
      </c>
    </row>
    <row r="6" spans="1:31" x14ac:dyDescent="0.2">
      <c r="A6" s="7" t="s">
        <v>223</v>
      </c>
      <c r="B6" s="8">
        <v>105560.5</v>
      </c>
      <c r="C6" s="8">
        <v>105326.66666666667</v>
      </c>
      <c r="D6" s="8">
        <v>6591</v>
      </c>
      <c r="E6" s="8">
        <v>357733</v>
      </c>
      <c r="F6" s="8">
        <v>266687</v>
      </c>
      <c r="G6" s="8">
        <v>438827.5</v>
      </c>
      <c r="H6" s="8">
        <v>161742</v>
      </c>
      <c r="I6" s="8">
        <v>106128</v>
      </c>
      <c r="J6" s="8">
        <v>401445</v>
      </c>
      <c r="K6" s="26">
        <f t="shared" ref="K6:K16" si="0">+(B6*$B$19+C6*$C$19+D6*$D$19+E6*$E$19+F6*$F$19+G6*$G$19+H6*$H$19+I6*$I$19+J6*$J$19)/$K$19</f>
        <v>132645.97947467427</v>
      </c>
      <c r="L6" s="20"/>
      <c r="N6" s="7" t="s">
        <v>223</v>
      </c>
      <c r="O6" s="8">
        <v>22004.333333333332</v>
      </c>
      <c r="P6" s="8">
        <v>220527.66666666666</v>
      </c>
      <c r="Q6" s="8">
        <v>84669.555555555562</v>
      </c>
      <c r="R6" s="8">
        <v>822645</v>
      </c>
      <c r="S6" s="8">
        <v>84655</v>
      </c>
      <c r="T6" s="8">
        <v>137102</v>
      </c>
      <c r="U6" s="8">
        <v>44507.5</v>
      </c>
      <c r="V6" s="8">
        <v>765981.5</v>
      </c>
      <c r="W6" s="8">
        <v>89449</v>
      </c>
      <c r="X6" s="8">
        <v>0</v>
      </c>
      <c r="Y6" s="8">
        <v>0</v>
      </c>
      <c r="Z6" s="8">
        <v>0</v>
      </c>
      <c r="AA6" s="8">
        <v>132893</v>
      </c>
      <c r="AB6" s="8">
        <v>6048766</v>
      </c>
      <c r="AC6" s="8">
        <v>141672</v>
      </c>
      <c r="AD6" s="8">
        <v>125624</v>
      </c>
      <c r="AE6" s="8">
        <f t="shared" ref="AE6:AE16" si="1">+(O6*$O$19+P6*$P$19+Q6*$Q$19+R6*$R$19+S6*$S$19+T6*$T$19+U6*$U$19+V6*$V$19+W6*$W$19+X6*$X$19+Y6*$Y$19+Z6*$Z$19+AA6*$AA$19+AB6*$AB$19+AC6*$AC$19+AD6*$AD$19)/$AE$19</f>
        <v>247464.63315735789</v>
      </c>
    </row>
    <row r="7" spans="1:31" x14ac:dyDescent="0.2">
      <c r="A7" s="7" t="s">
        <v>224</v>
      </c>
      <c r="B7" s="8">
        <v>2152581.5</v>
      </c>
      <c r="C7" s="8">
        <v>2581562.6666666665</v>
      </c>
      <c r="D7" s="8">
        <v>4910148</v>
      </c>
      <c r="E7" s="8">
        <v>527649</v>
      </c>
      <c r="F7" s="8">
        <v>362110</v>
      </c>
      <c r="G7" s="8">
        <v>613627.5</v>
      </c>
      <c r="H7" s="8">
        <v>3220052</v>
      </c>
      <c r="I7" s="8">
        <v>3942120</v>
      </c>
      <c r="J7" s="8">
        <v>595281</v>
      </c>
      <c r="K7" s="26">
        <f t="shared" si="0"/>
        <v>2542713.4758635317</v>
      </c>
      <c r="L7" s="20"/>
      <c r="N7" s="7" t="s">
        <v>224</v>
      </c>
      <c r="O7" s="8">
        <v>3990706</v>
      </c>
      <c r="P7" s="8">
        <v>4138866.6666666665</v>
      </c>
      <c r="Q7" s="8">
        <v>4638230.111111111</v>
      </c>
      <c r="R7" s="8">
        <v>6288065</v>
      </c>
      <c r="S7" s="8">
        <v>11043381</v>
      </c>
      <c r="T7" s="8">
        <v>6878087</v>
      </c>
      <c r="U7" s="8">
        <v>3352281.5</v>
      </c>
      <c r="V7" s="8">
        <v>6181217.5</v>
      </c>
      <c r="W7" s="8">
        <v>1774299</v>
      </c>
      <c r="X7" s="8">
        <v>4440580.5</v>
      </c>
      <c r="Y7" s="8">
        <v>4280136</v>
      </c>
      <c r="Z7" s="8">
        <v>6212828</v>
      </c>
      <c r="AA7" s="8">
        <v>4609824.5</v>
      </c>
      <c r="AB7" s="8">
        <v>9353667</v>
      </c>
      <c r="AC7" s="8">
        <v>6112078</v>
      </c>
      <c r="AD7" s="8">
        <v>2652946</v>
      </c>
      <c r="AE7" s="8">
        <f t="shared" si="1"/>
        <v>4888183.9363153884</v>
      </c>
    </row>
    <row r="8" spans="1:31" x14ac:dyDescent="0.2">
      <c r="A8" s="7" t="s">
        <v>225</v>
      </c>
      <c r="B8" s="8">
        <v>3930930.5</v>
      </c>
      <c r="C8" s="8">
        <v>3994776.6666666665</v>
      </c>
      <c r="D8" s="8">
        <v>120821</v>
      </c>
      <c r="E8" s="8">
        <v>5203829</v>
      </c>
      <c r="F8" s="8">
        <v>1226711</v>
      </c>
      <c r="G8" s="8">
        <v>2485627</v>
      </c>
      <c r="H8" s="8">
        <v>1894631</v>
      </c>
      <c r="I8" s="8">
        <v>5598187</v>
      </c>
      <c r="J8" s="8">
        <v>2194479</v>
      </c>
      <c r="K8" s="26">
        <f t="shared" si="0"/>
        <v>3928549.5834382693</v>
      </c>
      <c r="L8" s="20"/>
      <c r="N8" s="7" t="s">
        <v>225</v>
      </c>
      <c r="O8" s="8">
        <v>1447428.6666666667</v>
      </c>
      <c r="P8" s="8">
        <v>2112572</v>
      </c>
      <c r="Q8" s="8">
        <v>2580357</v>
      </c>
      <c r="R8" s="8">
        <v>8388296</v>
      </c>
      <c r="S8" s="8">
        <v>5827269</v>
      </c>
      <c r="T8" s="8">
        <v>8503633</v>
      </c>
      <c r="U8" s="8">
        <v>7365473</v>
      </c>
      <c r="V8" s="8">
        <v>2765546</v>
      </c>
      <c r="W8" s="8">
        <v>1502226</v>
      </c>
      <c r="X8" s="8">
        <v>1886341</v>
      </c>
      <c r="Y8" s="8">
        <v>5267616</v>
      </c>
      <c r="Z8" s="8">
        <v>7212506</v>
      </c>
      <c r="AA8" s="8">
        <v>4235754</v>
      </c>
      <c r="AB8" s="8">
        <v>5115533</v>
      </c>
      <c r="AC8" s="8">
        <v>8781406</v>
      </c>
      <c r="AD8" s="8">
        <v>334997</v>
      </c>
      <c r="AE8" s="8">
        <f t="shared" si="1"/>
        <v>3715367.2218500958</v>
      </c>
    </row>
    <row r="9" spans="1:31" x14ac:dyDescent="0.2">
      <c r="A9" s="7" t="s">
        <v>226</v>
      </c>
      <c r="B9" s="8">
        <v>531757.5</v>
      </c>
      <c r="C9" s="8">
        <v>574234.33333333337</v>
      </c>
      <c r="D9" s="8">
        <v>1362678</v>
      </c>
      <c r="E9" s="8">
        <v>0</v>
      </c>
      <c r="F9" s="8">
        <v>21788</v>
      </c>
      <c r="G9" s="8">
        <v>21788.5</v>
      </c>
      <c r="H9" s="8">
        <v>836485</v>
      </c>
      <c r="I9" s="8">
        <v>2874943</v>
      </c>
      <c r="J9" s="8">
        <v>0</v>
      </c>
      <c r="K9" s="26">
        <f t="shared" si="0"/>
        <v>765127.64687867137</v>
      </c>
      <c r="L9" s="20"/>
      <c r="N9" s="7" t="s">
        <v>226</v>
      </c>
      <c r="O9" s="8">
        <v>277183.66666666669</v>
      </c>
      <c r="P9" s="8">
        <v>3999847</v>
      </c>
      <c r="Q9" s="8">
        <v>1081240.3333333333</v>
      </c>
      <c r="R9" s="8">
        <v>1378604</v>
      </c>
      <c r="S9" s="8">
        <v>4247916</v>
      </c>
      <c r="T9" s="8">
        <v>3134594</v>
      </c>
      <c r="U9" s="8">
        <v>4504479.5</v>
      </c>
      <c r="V9" s="8">
        <v>1239741</v>
      </c>
      <c r="W9" s="8">
        <v>828691</v>
      </c>
      <c r="X9" s="8">
        <v>1768144.5</v>
      </c>
      <c r="Y9" s="8">
        <v>2991258</v>
      </c>
      <c r="Z9" s="8">
        <v>3365048</v>
      </c>
      <c r="AA9" s="8">
        <v>2215243</v>
      </c>
      <c r="AB9" s="8">
        <v>3679537</v>
      </c>
      <c r="AC9" s="8">
        <v>1545657</v>
      </c>
      <c r="AD9" s="8">
        <v>118575</v>
      </c>
      <c r="AE9" s="8">
        <f t="shared" si="1"/>
        <v>2107109.6534533775</v>
      </c>
    </row>
    <row r="10" spans="1:31" x14ac:dyDescent="0.2">
      <c r="A10" s="7" t="s">
        <v>227</v>
      </c>
      <c r="B10" s="8">
        <v>7245300</v>
      </c>
      <c r="C10" s="8">
        <v>7489664.333333333</v>
      </c>
      <c r="D10" s="8">
        <v>17887359</v>
      </c>
      <c r="E10" s="8">
        <v>3797080</v>
      </c>
      <c r="F10" s="8">
        <v>2581302</v>
      </c>
      <c r="G10" s="8">
        <v>3906746</v>
      </c>
      <c r="H10" s="8">
        <v>7912883</v>
      </c>
      <c r="I10" s="8">
        <v>16411848</v>
      </c>
      <c r="J10" s="8">
        <v>8498880</v>
      </c>
      <c r="K10" s="26">
        <f t="shared" si="0"/>
        <v>8025110.2298150221</v>
      </c>
      <c r="L10" s="20"/>
      <c r="N10" s="7" t="s">
        <v>227</v>
      </c>
      <c r="O10" s="8">
        <v>9979992</v>
      </c>
      <c r="P10" s="8">
        <v>5213980.333333333</v>
      </c>
      <c r="Q10" s="8">
        <v>11338867.444444444</v>
      </c>
      <c r="R10" s="8">
        <v>18743268</v>
      </c>
      <c r="S10" s="8">
        <v>19174831</v>
      </c>
      <c r="T10" s="8">
        <v>25804228</v>
      </c>
      <c r="U10" s="8">
        <v>14979954</v>
      </c>
      <c r="V10" s="8">
        <v>15999050</v>
      </c>
      <c r="W10" s="8">
        <v>8613241</v>
      </c>
      <c r="X10" s="8">
        <v>6068715.5</v>
      </c>
      <c r="Y10" s="8">
        <v>11464449</v>
      </c>
      <c r="Z10" s="8">
        <v>16605236</v>
      </c>
      <c r="AA10" s="8">
        <v>16966120.5</v>
      </c>
      <c r="AB10" s="8">
        <v>32732599</v>
      </c>
      <c r="AC10" s="8">
        <v>28091075</v>
      </c>
      <c r="AD10" s="8">
        <v>465855</v>
      </c>
      <c r="AE10" s="8">
        <f t="shared" si="1"/>
        <v>12791592.119253617</v>
      </c>
    </row>
    <row r="11" spans="1:31" x14ac:dyDescent="0.2">
      <c r="A11" s="7" t="s">
        <v>228</v>
      </c>
      <c r="B11" s="8">
        <v>0</v>
      </c>
      <c r="C11" s="8">
        <v>0</v>
      </c>
      <c r="D11" s="8">
        <v>0</v>
      </c>
      <c r="E11" s="8">
        <v>376560</v>
      </c>
      <c r="F11" s="8">
        <v>1104965</v>
      </c>
      <c r="G11" s="8">
        <v>1104965.5</v>
      </c>
      <c r="H11" s="8">
        <v>245029</v>
      </c>
      <c r="I11" s="8">
        <v>0</v>
      </c>
      <c r="J11" s="8">
        <v>1651510</v>
      </c>
      <c r="K11" s="26">
        <f t="shared" si="0"/>
        <v>99860.130097740708</v>
      </c>
      <c r="L11" s="20"/>
      <c r="N11" s="7" t="s">
        <v>228</v>
      </c>
      <c r="O11" s="8">
        <v>321965</v>
      </c>
      <c r="P11" s="8">
        <v>262100</v>
      </c>
      <c r="Q11" s="8">
        <v>0</v>
      </c>
      <c r="R11" s="8">
        <v>0</v>
      </c>
      <c r="S11" s="8">
        <v>5340539</v>
      </c>
      <c r="T11" s="8">
        <v>619594</v>
      </c>
      <c r="U11" s="8">
        <v>2057027.5</v>
      </c>
      <c r="V11" s="8">
        <v>429676.5</v>
      </c>
      <c r="W11" s="8">
        <v>576832</v>
      </c>
      <c r="X11" s="8">
        <v>21569</v>
      </c>
      <c r="Y11" s="8">
        <v>0</v>
      </c>
      <c r="Z11" s="8">
        <v>0</v>
      </c>
      <c r="AA11" s="8">
        <v>92298</v>
      </c>
      <c r="AB11" s="8">
        <v>0</v>
      </c>
      <c r="AC11" s="8">
        <v>3435788</v>
      </c>
      <c r="AD11" s="8">
        <v>0</v>
      </c>
      <c r="AE11" s="8">
        <f t="shared" si="1"/>
        <v>572392.18161000707</v>
      </c>
    </row>
    <row r="12" spans="1:31" x14ac:dyDescent="0.2">
      <c r="A12" s="7" t="s">
        <v>229</v>
      </c>
      <c r="B12" s="8">
        <v>1287191</v>
      </c>
      <c r="C12" s="8">
        <v>2372232.3333333335</v>
      </c>
      <c r="D12" s="8">
        <v>0</v>
      </c>
      <c r="E12" s="8">
        <v>1783417</v>
      </c>
      <c r="F12" s="8">
        <v>2745188</v>
      </c>
      <c r="G12" s="8">
        <v>3534612</v>
      </c>
      <c r="H12" s="8">
        <v>2605381</v>
      </c>
      <c r="I12" s="8">
        <v>4199054</v>
      </c>
      <c r="J12" s="8">
        <v>0</v>
      </c>
      <c r="K12" s="26">
        <f t="shared" si="0"/>
        <v>2573642.3584469869</v>
      </c>
      <c r="L12" s="20"/>
      <c r="N12" s="7" t="s">
        <v>229</v>
      </c>
      <c r="O12" s="8">
        <v>2687461.6666666665</v>
      </c>
      <c r="P12" s="8">
        <v>621160.66666666663</v>
      </c>
      <c r="Q12" s="8">
        <v>1933778.888888889</v>
      </c>
      <c r="R12" s="8">
        <v>4249023</v>
      </c>
      <c r="S12" s="8">
        <v>0</v>
      </c>
      <c r="T12" s="8">
        <v>0</v>
      </c>
      <c r="U12" s="8">
        <v>2424998</v>
      </c>
      <c r="V12" s="8">
        <v>372163</v>
      </c>
      <c r="W12" s="8">
        <v>2310070</v>
      </c>
      <c r="X12" s="8">
        <v>841029.5</v>
      </c>
      <c r="Y12" s="8">
        <v>3478564</v>
      </c>
      <c r="Z12" s="8">
        <v>0</v>
      </c>
      <c r="AA12" s="8">
        <v>7409300</v>
      </c>
      <c r="AB12" s="8">
        <v>0</v>
      </c>
      <c r="AC12" s="8">
        <v>1597004</v>
      </c>
      <c r="AD12" s="8">
        <v>601948</v>
      </c>
      <c r="AE12" s="8">
        <f t="shared" si="1"/>
        <v>1777783.224101909</v>
      </c>
    </row>
    <row r="13" spans="1:31" x14ac:dyDescent="0.2">
      <c r="A13" s="4" t="s">
        <v>239</v>
      </c>
      <c r="B13" s="4">
        <f>SUM(B5:B12)</f>
        <v>17458109</v>
      </c>
      <c r="C13" s="4">
        <f t="shared" ref="C13:J13" si="2">SUM(C5:C12)</f>
        <v>19379740.666666664</v>
      </c>
      <c r="D13" s="4">
        <f t="shared" si="2"/>
        <v>24294032</v>
      </c>
      <c r="E13" s="4">
        <f t="shared" si="2"/>
        <v>13971351</v>
      </c>
      <c r="F13" s="4">
        <f t="shared" si="2"/>
        <v>9380010</v>
      </c>
      <c r="G13" s="4">
        <f t="shared" si="2"/>
        <v>14095749.5</v>
      </c>
      <c r="H13" s="4">
        <f t="shared" si="2"/>
        <v>19178085</v>
      </c>
      <c r="I13" s="4">
        <f t="shared" si="2"/>
        <v>37919091</v>
      </c>
      <c r="J13" s="4">
        <f t="shared" si="2"/>
        <v>15524872</v>
      </c>
      <c r="K13" s="5">
        <f t="shared" si="0"/>
        <v>20526751.822056837</v>
      </c>
      <c r="L13" s="21"/>
      <c r="N13" s="4" t="s">
        <v>239</v>
      </c>
      <c r="O13" s="5">
        <f>SUM(O5:O12)</f>
        <v>21955665.333333332</v>
      </c>
      <c r="P13" s="5">
        <f t="shared" ref="P13:AD13" si="3">SUM(P5:P12)</f>
        <v>17832615</v>
      </c>
      <c r="Q13" s="5">
        <f t="shared" si="3"/>
        <v>23812032.555555552</v>
      </c>
      <c r="R13" s="5">
        <f t="shared" si="3"/>
        <v>52548947</v>
      </c>
      <c r="S13" s="5">
        <f t="shared" si="3"/>
        <v>51910191</v>
      </c>
      <c r="T13" s="5">
        <f t="shared" si="3"/>
        <v>55928372</v>
      </c>
      <c r="U13" s="5">
        <f t="shared" si="3"/>
        <v>44802755</v>
      </c>
      <c r="V13" s="5">
        <f t="shared" si="3"/>
        <v>30062222</v>
      </c>
      <c r="W13" s="5">
        <f t="shared" si="3"/>
        <v>18115275</v>
      </c>
      <c r="X13" s="5">
        <f t="shared" si="3"/>
        <v>17191700.5</v>
      </c>
      <c r="Y13" s="5">
        <f t="shared" si="3"/>
        <v>37205639</v>
      </c>
      <c r="Z13" s="5">
        <f t="shared" si="3"/>
        <v>45288285</v>
      </c>
      <c r="AA13" s="5">
        <f t="shared" si="3"/>
        <v>39712175</v>
      </c>
      <c r="AB13" s="5">
        <f t="shared" si="3"/>
        <v>56930102</v>
      </c>
      <c r="AC13" s="5">
        <f t="shared" si="3"/>
        <v>52695521</v>
      </c>
      <c r="AD13" s="5">
        <f t="shared" si="3"/>
        <v>4870487</v>
      </c>
      <c r="AE13" s="5">
        <f t="shared" si="1"/>
        <v>30152480.753531277</v>
      </c>
    </row>
    <row r="14" spans="1:31" x14ac:dyDescent="0.2">
      <c r="A14" s="7" t="s">
        <v>230</v>
      </c>
      <c r="B14" s="8">
        <v>1178171</v>
      </c>
      <c r="C14" s="8">
        <v>1253017.3333333333</v>
      </c>
      <c r="D14" s="8">
        <v>2911542</v>
      </c>
      <c r="E14" s="8">
        <v>3302811</v>
      </c>
      <c r="F14" s="8">
        <v>436634</v>
      </c>
      <c r="G14" s="8">
        <v>2001238.5</v>
      </c>
      <c r="H14" s="8">
        <v>1337177</v>
      </c>
      <c r="I14" s="8">
        <v>4040511</v>
      </c>
      <c r="J14" s="8">
        <v>3730382</v>
      </c>
      <c r="K14" s="26">
        <f t="shared" si="0"/>
        <v>1593119.5628429863</v>
      </c>
      <c r="L14" s="20"/>
      <c r="N14" s="7" t="s">
        <v>230</v>
      </c>
      <c r="O14" s="8">
        <v>1095748.3333333333</v>
      </c>
      <c r="P14" s="8">
        <v>1648174.6666666667</v>
      </c>
      <c r="Q14" s="8">
        <v>1298505.7777777778</v>
      </c>
      <c r="R14" s="8">
        <v>1117159</v>
      </c>
      <c r="S14" s="8">
        <v>0</v>
      </c>
      <c r="T14" s="8">
        <v>0</v>
      </c>
      <c r="U14" s="8">
        <v>4456423.5</v>
      </c>
      <c r="V14" s="8">
        <v>844327.5</v>
      </c>
      <c r="W14" s="8">
        <v>262222</v>
      </c>
      <c r="X14" s="8">
        <v>2434438.5</v>
      </c>
      <c r="Y14" s="8">
        <v>2935594</v>
      </c>
      <c r="Z14" s="8">
        <v>2959535</v>
      </c>
      <c r="AA14" s="8">
        <v>935273</v>
      </c>
      <c r="AB14" s="8">
        <v>864538</v>
      </c>
      <c r="AC14" s="8">
        <v>818607</v>
      </c>
      <c r="AD14" s="8">
        <v>875467</v>
      </c>
      <c r="AE14" s="8">
        <f t="shared" si="1"/>
        <v>1677396.4245143863</v>
      </c>
    </row>
    <row r="15" spans="1:31" x14ac:dyDescent="0.2">
      <c r="A15" s="7" t="s">
        <v>231</v>
      </c>
      <c r="B15" s="8">
        <v>1455507</v>
      </c>
      <c r="C15" s="8">
        <v>2230970.3333333335</v>
      </c>
      <c r="D15" s="8">
        <v>3016911</v>
      </c>
      <c r="E15" s="8">
        <v>1041803</v>
      </c>
      <c r="F15" s="8">
        <v>391953</v>
      </c>
      <c r="G15" s="8">
        <v>903749</v>
      </c>
      <c r="H15" s="8">
        <v>1406018</v>
      </c>
      <c r="I15" s="8">
        <v>2310967</v>
      </c>
      <c r="J15" s="8">
        <v>1170807</v>
      </c>
      <c r="K15" s="26">
        <f t="shared" si="0"/>
        <v>2034697.712585476</v>
      </c>
      <c r="L15" s="20"/>
      <c r="N15" s="7" t="s">
        <v>231</v>
      </c>
      <c r="O15" s="8">
        <v>1629666</v>
      </c>
      <c r="P15" s="8">
        <v>1726944.3333333333</v>
      </c>
      <c r="Q15" s="8">
        <v>1998662.111111111</v>
      </c>
      <c r="R15" s="8">
        <v>462459</v>
      </c>
      <c r="S15" s="8">
        <v>0</v>
      </c>
      <c r="T15" s="8">
        <v>221915</v>
      </c>
      <c r="U15" s="8">
        <v>3040875.5</v>
      </c>
      <c r="V15" s="8">
        <v>1776425</v>
      </c>
      <c r="W15" s="8">
        <v>1559041</v>
      </c>
      <c r="X15" s="8">
        <v>1426654</v>
      </c>
      <c r="Y15" s="8">
        <v>1336197</v>
      </c>
      <c r="Z15" s="8">
        <v>2323008</v>
      </c>
      <c r="AA15" s="8">
        <v>2894078</v>
      </c>
      <c r="AB15" s="8">
        <v>0</v>
      </c>
      <c r="AC15" s="8">
        <v>828527</v>
      </c>
      <c r="AD15" s="8">
        <v>369052</v>
      </c>
      <c r="AE15" s="8">
        <f t="shared" si="1"/>
        <v>1750611.1392240268</v>
      </c>
    </row>
    <row r="16" spans="1:31" x14ac:dyDescent="0.2">
      <c r="A16" s="7" t="s">
        <v>232</v>
      </c>
      <c r="B16" s="8">
        <v>0</v>
      </c>
      <c r="C16" s="8">
        <v>115572.66666666667</v>
      </c>
      <c r="D16" s="8">
        <v>0</v>
      </c>
      <c r="E16" s="8">
        <v>88462</v>
      </c>
      <c r="F16" s="8">
        <v>1022744</v>
      </c>
      <c r="G16" s="8">
        <v>1024674</v>
      </c>
      <c r="H16" s="8">
        <v>2718759</v>
      </c>
      <c r="I16" s="8">
        <v>3246381</v>
      </c>
      <c r="J16" s="8">
        <v>48</v>
      </c>
      <c r="K16" s="26">
        <f t="shared" si="0"/>
        <v>624387.4750307037</v>
      </c>
      <c r="L16" s="20"/>
      <c r="N16" s="7" t="s">
        <v>232</v>
      </c>
      <c r="O16" s="8">
        <v>4786451.333333333</v>
      </c>
      <c r="P16" s="8">
        <v>630598.33333333337</v>
      </c>
      <c r="Q16" s="8">
        <v>310017.33333333331</v>
      </c>
      <c r="R16" s="8">
        <v>0</v>
      </c>
      <c r="S16" s="8">
        <v>0</v>
      </c>
      <c r="T16" s="8">
        <v>670147</v>
      </c>
      <c r="U16" s="8">
        <v>0</v>
      </c>
      <c r="V16" s="8">
        <v>0</v>
      </c>
      <c r="W16" s="8">
        <v>22119</v>
      </c>
      <c r="X16" s="8">
        <v>1371299.5</v>
      </c>
      <c r="Y16" s="8">
        <v>2515523</v>
      </c>
      <c r="Z16" s="8">
        <v>3923818</v>
      </c>
      <c r="AA16" s="8">
        <v>3633376</v>
      </c>
      <c r="AB16" s="8">
        <v>552852</v>
      </c>
      <c r="AC16" s="8">
        <v>0</v>
      </c>
      <c r="AD16" s="8">
        <v>43940</v>
      </c>
      <c r="AE16" s="8">
        <f t="shared" si="1"/>
        <v>1284199.4921214567</v>
      </c>
    </row>
    <row r="17" spans="1:31" x14ac:dyDescent="0.2">
      <c r="A17" s="4" t="s">
        <v>240</v>
      </c>
      <c r="B17" s="5">
        <f>SUM(B14:B16)</f>
        <v>2633678</v>
      </c>
      <c r="C17" s="5">
        <f t="shared" ref="C17:J17" si="4">SUM(C14:C16)</f>
        <v>3599560.3333333335</v>
      </c>
      <c r="D17" s="5">
        <f t="shared" si="4"/>
        <v>5928453</v>
      </c>
      <c r="E17" s="5">
        <f t="shared" si="4"/>
        <v>4433076</v>
      </c>
      <c r="F17" s="5">
        <f t="shared" si="4"/>
        <v>1851331</v>
      </c>
      <c r="G17" s="5">
        <f t="shared" si="4"/>
        <v>3929661.5</v>
      </c>
      <c r="H17" s="5">
        <f t="shared" si="4"/>
        <v>5461954</v>
      </c>
      <c r="I17" s="5">
        <f t="shared" si="4"/>
        <v>9597859</v>
      </c>
      <c r="J17" s="5">
        <f t="shared" si="4"/>
        <v>4901237</v>
      </c>
      <c r="K17" s="5">
        <f>SUM(K14:K16)</f>
        <v>4252204.7504591662</v>
      </c>
      <c r="L17" s="19"/>
      <c r="N17" s="4" t="s">
        <v>240</v>
      </c>
      <c r="O17" s="5">
        <f>SUM(O14:O16)</f>
        <v>7511865.666666666</v>
      </c>
      <c r="P17" s="5">
        <f t="shared" ref="P17:AD17" si="5">SUM(P14:P16)</f>
        <v>4005717.3333333335</v>
      </c>
      <c r="Q17" s="5">
        <f t="shared" si="5"/>
        <v>3607185.2222222225</v>
      </c>
      <c r="R17" s="5">
        <f t="shared" si="5"/>
        <v>1579618</v>
      </c>
      <c r="S17" s="5">
        <f t="shared" si="5"/>
        <v>0</v>
      </c>
      <c r="T17" s="5">
        <f t="shared" si="5"/>
        <v>892062</v>
      </c>
      <c r="U17" s="5">
        <f t="shared" si="5"/>
        <v>7497299</v>
      </c>
      <c r="V17" s="5">
        <f t="shared" si="5"/>
        <v>2620752.5</v>
      </c>
      <c r="W17" s="5">
        <f t="shared" si="5"/>
        <v>1843382</v>
      </c>
      <c r="X17" s="5">
        <f t="shared" si="5"/>
        <v>5232392</v>
      </c>
      <c r="Y17" s="5">
        <f t="shared" si="5"/>
        <v>6787314</v>
      </c>
      <c r="Z17" s="5">
        <f t="shared" si="5"/>
        <v>9206361</v>
      </c>
      <c r="AA17" s="5">
        <f t="shared" si="5"/>
        <v>7462727</v>
      </c>
      <c r="AB17" s="5">
        <f t="shared" si="5"/>
        <v>1417390</v>
      </c>
      <c r="AC17" s="5">
        <f t="shared" si="5"/>
        <v>1647134</v>
      </c>
      <c r="AD17" s="5">
        <f t="shared" si="5"/>
        <v>1288459</v>
      </c>
      <c r="AE17" s="5">
        <f>SUM(AE14:AE16)</f>
        <v>4712207.0558598693</v>
      </c>
    </row>
    <row r="18" spans="1:31" x14ac:dyDescent="0.2">
      <c r="A18" s="4" t="s">
        <v>3</v>
      </c>
      <c r="B18" s="5">
        <f>+B13+B17</f>
        <v>20091787</v>
      </c>
      <c r="C18" s="5">
        <f t="shared" ref="C18:J18" si="6">+C13+C17</f>
        <v>22979300.999999996</v>
      </c>
      <c r="D18" s="5">
        <f t="shared" si="6"/>
        <v>30222485</v>
      </c>
      <c r="E18" s="5">
        <f t="shared" si="6"/>
        <v>18404427</v>
      </c>
      <c r="F18" s="5">
        <f t="shared" si="6"/>
        <v>11231341</v>
      </c>
      <c r="G18" s="5">
        <f t="shared" si="6"/>
        <v>18025411</v>
      </c>
      <c r="H18" s="5">
        <f t="shared" si="6"/>
        <v>24640039</v>
      </c>
      <c r="I18" s="5">
        <f t="shared" si="6"/>
        <v>47516950</v>
      </c>
      <c r="J18" s="5">
        <f t="shared" si="6"/>
        <v>20426109</v>
      </c>
      <c r="K18" s="5">
        <f>+K13+K17</f>
        <v>24778956.572516002</v>
      </c>
      <c r="L18" s="19"/>
      <c r="N18" s="4" t="s">
        <v>3</v>
      </c>
      <c r="O18" s="5">
        <f>+O13+O17</f>
        <v>29467531</v>
      </c>
      <c r="P18" s="5">
        <f t="shared" ref="P18:AD18" si="7">+P13+P17</f>
        <v>21838332.333333332</v>
      </c>
      <c r="Q18" s="5">
        <f t="shared" si="7"/>
        <v>27419217.777777776</v>
      </c>
      <c r="R18" s="5">
        <f t="shared" si="7"/>
        <v>54128565</v>
      </c>
      <c r="S18" s="5">
        <f t="shared" si="7"/>
        <v>51910191</v>
      </c>
      <c r="T18" s="5">
        <f t="shared" si="7"/>
        <v>56820434</v>
      </c>
      <c r="U18" s="5">
        <f t="shared" si="7"/>
        <v>52300054</v>
      </c>
      <c r="V18" s="5">
        <f t="shared" si="7"/>
        <v>32682974.5</v>
      </c>
      <c r="W18" s="5">
        <f t="shared" si="7"/>
        <v>19958657</v>
      </c>
      <c r="X18" s="5">
        <f t="shared" si="7"/>
        <v>22424092.5</v>
      </c>
      <c r="Y18" s="5">
        <f t="shared" si="7"/>
        <v>43992953</v>
      </c>
      <c r="Z18" s="5">
        <f t="shared" si="7"/>
        <v>54494646</v>
      </c>
      <c r="AA18" s="5">
        <f t="shared" si="7"/>
        <v>47174902</v>
      </c>
      <c r="AB18" s="5">
        <f t="shared" si="7"/>
        <v>58347492</v>
      </c>
      <c r="AC18" s="5">
        <f t="shared" si="7"/>
        <v>54342655</v>
      </c>
      <c r="AD18" s="5">
        <f t="shared" si="7"/>
        <v>6158946</v>
      </c>
      <c r="AE18" s="5">
        <f>+AE17+AE13</f>
        <v>34864687.809391148</v>
      </c>
    </row>
    <row r="19" spans="1:31" x14ac:dyDescent="0.2">
      <c r="A19" s="7" t="s">
        <v>4</v>
      </c>
      <c r="B19" s="8">
        <v>9044</v>
      </c>
      <c r="C19" s="8">
        <v>216613</v>
      </c>
      <c r="D19" s="8">
        <v>160</v>
      </c>
      <c r="E19" s="8">
        <v>7581</v>
      </c>
      <c r="F19" s="8">
        <v>9259</v>
      </c>
      <c r="G19" s="8">
        <v>11516</v>
      </c>
      <c r="H19" s="8">
        <v>15640</v>
      </c>
      <c r="I19" s="8">
        <v>30167</v>
      </c>
      <c r="J19" s="8">
        <v>202</v>
      </c>
      <c r="K19" s="26">
        <f>SUM(B19:J19)</f>
        <v>300182</v>
      </c>
      <c r="L19" s="20"/>
      <c r="N19" s="7" t="s">
        <v>4</v>
      </c>
      <c r="O19" s="8">
        <v>10887</v>
      </c>
      <c r="P19" s="8">
        <v>10937</v>
      </c>
      <c r="Q19" s="8">
        <v>20017</v>
      </c>
      <c r="R19" s="8">
        <v>1694</v>
      </c>
      <c r="S19" s="8">
        <v>1885</v>
      </c>
      <c r="T19" s="8">
        <v>3380</v>
      </c>
      <c r="U19" s="8">
        <v>8749</v>
      </c>
      <c r="V19" s="8">
        <v>8943</v>
      </c>
      <c r="W19" s="8">
        <v>1056</v>
      </c>
      <c r="X19" s="8">
        <v>14366</v>
      </c>
      <c r="Y19" s="8">
        <v>1972</v>
      </c>
      <c r="Z19" s="8">
        <v>3573</v>
      </c>
      <c r="AA19" s="8">
        <v>5573</v>
      </c>
      <c r="AB19" s="8">
        <v>1563</v>
      </c>
      <c r="AC19" s="8">
        <v>4347</v>
      </c>
      <c r="AD19" s="8">
        <v>188</v>
      </c>
      <c r="AE19" s="8">
        <f>SUM(O19:AD19)</f>
        <v>99130</v>
      </c>
    </row>
    <row r="20" spans="1:31" x14ac:dyDescent="0.2">
      <c r="A20" s="7" t="s">
        <v>5</v>
      </c>
      <c r="B20" s="8">
        <v>6</v>
      </c>
      <c r="C20" s="8">
        <v>113</v>
      </c>
      <c r="D20" s="8">
        <v>1</v>
      </c>
      <c r="E20" s="8">
        <v>8</v>
      </c>
      <c r="F20" s="8">
        <v>14</v>
      </c>
      <c r="G20" s="8">
        <v>8</v>
      </c>
      <c r="H20" s="8">
        <v>9</v>
      </c>
      <c r="I20" s="8">
        <v>12</v>
      </c>
      <c r="J20" s="8">
        <v>2</v>
      </c>
      <c r="K20" s="26">
        <f>SUM(B20:J20)</f>
        <v>173</v>
      </c>
      <c r="L20" s="20"/>
      <c r="N20" s="7" t="s">
        <v>5</v>
      </c>
      <c r="O20" s="8">
        <v>222</v>
      </c>
      <c r="P20" s="8">
        <v>26</v>
      </c>
      <c r="Q20" s="8">
        <v>250</v>
      </c>
      <c r="R20" s="8">
        <v>4</v>
      </c>
      <c r="S20" s="8">
        <v>20</v>
      </c>
      <c r="T20" s="8">
        <v>17</v>
      </c>
      <c r="U20" s="8">
        <v>32</v>
      </c>
      <c r="V20" s="8">
        <v>57</v>
      </c>
      <c r="W20" s="8">
        <v>10</v>
      </c>
      <c r="X20" s="8">
        <v>177</v>
      </c>
      <c r="Y20" s="8">
        <v>111</v>
      </c>
      <c r="Z20" s="8">
        <v>45</v>
      </c>
      <c r="AA20" s="8">
        <v>28</v>
      </c>
      <c r="AB20" s="8">
        <v>22</v>
      </c>
      <c r="AC20" s="8">
        <v>10</v>
      </c>
      <c r="AD20" s="8">
        <v>3</v>
      </c>
      <c r="AE20" s="8">
        <f>SUM(O20:AD20)</f>
        <v>1034</v>
      </c>
    </row>
    <row r="22" spans="1:31" x14ac:dyDescent="0.2">
      <c r="A22" s="31" t="s">
        <v>248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22"/>
      <c r="N22" s="31" t="s">
        <v>248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x14ac:dyDescent="0.2">
      <c r="A23" s="9" t="s">
        <v>249</v>
      </c>
      <c r="B23" s="10">
        <f>+B5/$B$18</f>
        <v>0.1097357840793355</v>
      </c>
      <c r="C23" s="10">
        <f>+C5/$C$18</f>
        <v>9.8433963098645466E-2</v>
      </c>
      <c r="D23" s="10">
        <f>+D5/$D$18</f>
        <v>2.129209428013613E-4</v>
      </c>
      <c r="E23" s="10">
        <f>+E5/$E$18</f>
        <v>0.10459890981664358</v>
      </c>
      <c r="F23" s="10">
        <f>+F5/$F$18</f>
        <v>9.5381219393125008E-2</v>
      </c>
      <c r="G23" s="10">
        <f>+G5/$G$18</f>
        <v>0.11037504221124278</v>
      </c>
      <c r="H23" s="10">
        <f>+H5/$H$18</f>
        <v>9.3420387849223782E-2</v>
      </c>
      <c r="I23" s="10">
        <f>+I5/$I$18</f>
        <v>0.10073902049689637</v>
      </c>
      <c r="J23" s="10">
        <f>+J5/$J$18</f>
        <v>0.10688658324500276</v>
      </c>
      <c r="K23" s="10">
        <f>+K5/$K$18</f>
        <v>9.9241564544711225E-2</v>
      </c>
      <c r="L23" s="23"/>
      <c r="N23" s="11" t="s">
        <v>249</v>
      </c>
      <c r="O23" s="15">
        <f>+O5/$O$18</f>
        <v>0.10957565464171395</v>
      </c>
      <c r="P23" s="15">
        <f>+P5/$P$18</f>
        <v>5.7859759956945436E-2</v>
      </c>
      <c r="Q23" s="15">
        <f>+Q5/$Q$18</f>
        <v>7.859047036595905E-2</v>
      </c>
      <c r="R23" s="15">
        <f>+R5/$R$18</f>
        <v>0.23423946302659235</v>
      </c>
      <c r="S23" s="15">
        <f>+S5/$S$18</f>
        <v>0.1192752305611821</v>
      </c>
      <c r="T23" s="15">
        <f>+T5/$T$18</f>
        <v>0.19097238856007331</v>
      </c>
      <c r="U23" s="15">
        <f>+U5/$U$18</f>
        <v>0.19261995408264779</v>
      </c>
      <c r="V23" s="15">
        <f>+V5/$V$18</f>
        <v>7.0643707781248608E-2</v>
      </c>
      <c r="W23" s="15">
        <f>+W5/$W$18</f>
        <v>0.12127404163516613</v>
      </c>
      <c r="X23" s="15">
        <f>+X5/$X$18</f>
        <v>9.6562235461702631E-2</v>
      </c>
      <c r="Y23" s="15">
        <f>+Y5/$Y$18</f>
        <v>0.22102667215815225</v>
      </c>
      <c r="Z23" s="15">
        <f>+Z5/$Z$18</f>
        <v>0.21823551253090073</v>
      </c>
      <c r="AA23" s="15">
        <f>+AA5/$AA$18</f>
        <v>8.5866463485181163E-2</v>
      </c>
      <c r="AB23" s="15">
        <f t="shared" ref="AB23:AB36" si="8">+AB5/$AB$18</f>
        <v>0</v>
      </c>
      <c r="AC23" s="15">
        <f>+AC5/$AC$18</f>
        <v>5.5036711032981363E-2</v>
      </c>
      <c r="AD23" s="15">
        <f>+AD5/$AD$18</f>
        <v>9.2636304978156975E-2</v>
      </c>
      <c r="AE23" s="15">
        <f>+AE5/$AE$18</f>
        <v>0.11623760424718101</v>
      </c>
    </row>
    <row r="24" spans="1:31" x14ac:dyDescent="0.2">
      <c r="A24" s="11" t="s">
        <v>250</v>
      </c>
      <c r="B24" s="10">
        <f t="shared" ref="B24:B36" si="9">+B6/$B$18</f>
        <v>5.2539129545818896E-3</v>
      </c>
      <c r="C24" s="10">
        <f t="shared" ref="C24:C36" si="10">+C6/$C$18</f>
        <v>4.5835452813236871E-3</v>
      </c>
      <c r="D24" s="10">
        <f t="shared" ref="D24:D36" si="11">+D6/$D$18</f>
        <v>2.1808266262684885E-4</v>
      </c>
      <c r="E24" s="10">
        <f t="shared" ref="E24:E36" si="12">+E6/$E$18</f>
        <v>1.9437334289190311E-2</v>
      </c>
      <c r="F24" s="10">
        <f t="shared" ref="F24:F36" si="13">+F6/$F$18</f>
        <v>2.3744893864410314E-2</v>
      </c>
      <c r="G24" s="10">
        <f t="shared" ref="G24:G36" si="14">+G6/$G$18</f>
        <v>2.4344937266617666E-2</v>
      </c>
      <c r="H24" s="10">
        <f t="shared" ref="H24:H36" si="15">+H6/$H$18</f>
        <v>6.5641941556991851E-3</v>
      </c>
      <c r="I24" s="10">
        <f t="shared" ref="I24:I36" si="16">+I6/$I$18</f>
        <v>2.2334766856879494E-3</v>
      </c>
      <c r="J24" s="10">
        <f t="shared" ref="J24:J36" si="17">+J6/$J$18</f>
        <v>1.9653522851562185E-2</v>
      </c>
      <c r="K24" s="10">
        <f t="shared" ref="K24:K36" si="18">+K6/$K$18</f>
        <v>5.3531705052423714E-3</v>
      </c>
      <c r="L24" s="23"/>
      <c r="N24" s="11" t="s">
        <v>250</v>
      </c>
      <c r="O24" s="15">
        <f t="shared" ref="O24:O36" si="19">+O6/$O$18</f>
        <v>7.4673149010459454E-4</v>
      </c>
      <c r="P24" s="15">
        <f t="shared" ref="P24:P36" si="20">+P6/$P$18</f>
        <v>1.0098191716318022E-2</v>
      </c>
      <c r="Q24" s="15">
        <f t="shared" ref="Q24:Q36" si="21">+Q6/$Q$18</f>
        <v>3.087963932515135E-3</v>
      </c>
      <c r="R24" s="15">
        <f t="shared" ref="R24:R36" si="22">+R6/$R$18</f>
        <v>1.5197982802610784E-2</v>
      </c>
      <c r="S24" s="15">
        <f t="shared" ref="S24:S36" si="23">+S6/$S$18</f>
        <v>1.6307973129977503E-3</v>
      </c>
      <c r="T24" s="15">
        <f t="shared" ref="T24:T36" si="24">+T6/$T$18</f>
        <v>2.4128995565222185E-3</v>
      </c>
      <c r="U24" s="15">
        <f t="shared" ref="U24:U36" si="25">+U6/$U$18</f>
        <v>8.5100294542716918E-4</v>
      </c>
      <c r="V24" s="15">
        <f t="shared" ref="V24:V36" si="26">+V6/$V$18</f>
        <v>2.3436713203689584E-2</v>
      </c>
      <c r="W24" s="15">
        <f t="shared" ref="W24:W36" si="27">+W6/$W$18</f>
        <v>4.4817143758720838E-3</v>
      </c>
      <c r="X24" s="15">
        <f t="shared" ref="X24:X36" si="28">+X6/$X$18</f>
        <v>0</v>
      </c>
      <c r="Y24" s="15">
        <f t="shared" ref="Y24:Y36" si="29">+Y6/$Y$18</f>
        <v>0</v>
      </c>
      <c r="Z24" s="15">
        <f t="shared" ref="Z24:Z36" si="30">+Z6/$Z$18</f>
        <v>0</v>
      </c>
      <c r="AA24" s="15">
        <f t="shared" ref="AA24:AA36" si="31">+AA6/$AA$18</f>
        <v>2.817027579622741E-3</v>
      </c>
      <c r="AB24" s="15">
        <f t="shared" si="8"/>
        <v>0.10366796913910199</v>
      </c>
      <c r="AC24" s="15">
        <f t="shared" ref="AC24:AC36" si="32">+AC6/$AC$18</f>
        <v>2.6070128520588477E-3</v>
      </c>
      <c r="AD24" s="15">
        <f t="shared" ref="AD24:AD36" si="33">+AD6/$AD$18</f>
        <v>2.0396996499076302E-2</v>
      </c>
      <c r="AE24" s="15">
        <f t="shared" ref="AE24:AE36" si="34">+AE6/$AE$18</f>
        <v>7.0978588567972446E-3</v>
      </c>
    </row>
    <row r="25" spans="1:31" x14ac:dyDescent="0.2">
      <c r="A25" s="11" t="s">
        <v>251</v>
      </c>
      <c r="B25" s="10">
        <f t="shared" si="9"/>
        <v>0.10713738404652608</v>
      </c>
      <c r="C25" s="10">
        <f t="shared" si="10"/>
        <v>0.11234295885095316</v>
      </c>
      <c r="D25" s="10">
        <f t="shared" si="11"/>
        <v>0.1624667197287053</v>
      </c>
      <c r="E25" s="10">
        <f t="shared" si="12"/>
        <v>2.8669678224701046E-2</v>
      </c>
      <c r="F25" s="10">
        <f t="shared" si="13"/>
        <v>3.2241029811132971E-2</v>
      </c>
      <c r="G25" s="10">
        <f t="shared" si="14"/>
        <v>3.404235831293944E-2</v>
      </c>
      <c r="H25" s="10">
        <f t="shared" si="15"/>
        <v>0.13068372172625214</v>
      </c>
      <c r="I25" s="10">
        <f t="shared" si="16"/>
        <v>8.2962395524123503E-2</v>
      </c>
      <c r="J25" s="10">
        <f t="shared" si="17"/>
        <v>2.9143142240159396E-2</v>
      </c>
      <c r="K25" s="10">
        <f t="shared" si="18"/>
        <v>0.10261584132577339</v>
      </c>
      <c r="L25" s="23"/>
      <c r="N25" s="11" t="s">
        <v>251</v>
      </c>
      <c r="O25" s="15">
        <f t="shared" si="19"/>
        <v>0.1354272266651726</v>
      </c>
      <c r="P25" s="15">
        <f t="shared" si="20"/>
        <v>0.18952301867616661</v>
      </c>
      <c r="Q25" s="15">
        <f t="shared" si="21"/>
        <v>0.16915982610088237</v>
      </c>
      <c r="R25" s="15">
        <f t="shared" si="22"/>
        <v>0.11616906895647428</v>
      </c>
      <c r="S25" s="15">
        <f t="shared" si="23"/>
        <v>0.21274013420601748</v>
      </c>
      <c r="T25" s="15">
        <f t="shared" si="24"/>
        <v>0.12104953299019153</v>
      </c>
      <c r="U25" s="15">
        <f t="shared" si="25"/>
        <v>6.4097094431298296E-2</v>
      </c>
      <c r="V25" s="15">
        <f t="shared" si="26"/>
        <v>0.18912652824791085</v>
      </c>
      <c r="W25" s="15">
        <f t="shared" si="27"/>
        <v>8.8898716982811016E-2</v>
      </c>
      <c r="X25" s="15">
        <f t="shared" si="28"/>
        <v>0.1980272111346312</v>
      </c>
      <c r="Y25" s="15">
        <f t="shared" si="29"/>
        <v>9.7291400284040944E-2</v>
      </c>
      <c r="Z25" s="15">
        <f t="shared" si="30"/>
        <v>0.11400804401959047</v>
      </c>
      <c r="AA25" s="15">
        <f t="shared" si="31"/>
        <v>9.7717733467681603E-2</v>
      </c>
      <c r="AB25" s="15">
        <f t="shared" si="8"/>
        <v>0.16030966678053618</v>
      </c>
      <c r="AC25" s="15">
        <f t="shared" si="32"/>
        <v>0.11247293677498826</v>
      </c>
      <c r="AD25" s="15">
        <f t="shared" si="33"/>
        <v>0.43074675439596322</v>
      </c>
      <c r="AE25" s="15">
        <f t="shared" si="34"/>
        <v>0.14020443731031224</v>
      </c>
    </row>
    <row r="26" spans="1:31" x14ac:dyDescent="0.2">
      <c r="A26" s="11" t="s">
        <v>252</v>
      </c>
      <c r="B26" s="10">
        <f t="shared" si="9"/>
        <v>0.19564862498293456</v>
      </c>
      <c r="C26" s="10">
        <f t="shared" si="10"/>
        <v>0.17384239262398221</v>
      </c>
      <c r="D26" s="10">
        <f t="shared" si="11"/>
        <v>3.9977189168925054E-3</v>
      </c>
      <c r="E26" s="10">
        <f t="shared" si="12"/>
        <v>0.28274876474013561</v>
      </c>
      <c r="F26" s="10">
        <f t="shared" si="13"/>
        <v>0.10922213117739013</v>
      </c>
      <c r="G26" s="10">
        <f t="shared" si="14"/>
        <v>0.13789571843881951</v>
      </c>
      <c r="H26" s="10">
        <f t="shared" si="15"/>
        <v>7.689237017847253E-2</v>
      </c>
      <c r="I26" s="10">
        <f t="shared" si="16"/>
        <v>0.11781452723712275</v>
      </c>
      <c r="J26" s="10">
        <f t="shared" si="17"/>
        <v>0.10743499900054386</v>
      </c>
      <c r="K26" s="10">
        <f t="shared" si="18"/>
        <v>0.1585437858104036</v>
      </c>
      <c r="L26" s="23"/>
      <c r="N26" s="11" t="s">
        <v>252</v>
      </c>
      <c r="O26" s="15">
        <f t="shared" si="19"/>
        <v>4.9119441553032279E-2</v>
      </c>
      <c r="P26" s="15">
        <f t="shared" si="20"/>
        <v>9.6736873848899063E-2</v>
      </c>
      <c r="Q26" s="15">
        <f t="shared" si="21"/>
        <v>9.4107608062082654E-2</v>
      </c>
      <c r="R26" s="15">
        <f t="shared" si="22"/>
        <v>0.15496985741262492</v>
      </c>
      <c r="S26" s="15">
        <f t="shared" si="23"/>
        <v>0.11225674357468651</v>
      </c>
      <c r="T26" s="15">
        <f t="shared" si="24"/>
        <v>0.14965800859599207</v>
      </c>
      <c r="U26" s="15">
        <f t="shared" si="25"/>
        <v>0.14083107830060748</v>
      </c>
      <c r="V26" s="15">
        <f t="shared" si="26"/>
        <v>8.4617328817485696E-2</v>
      </c>
      <c r="W26" s="15">
        <f t="shared" si="27"/>
        <v>7.5266887947420508E-2</v>
      </c>
      <c r="X26" s="15">
        <f t="shared" si="28"/>
        <v>8.4121174580420593E-2</v>
      </c>
      <c r="Y26" s="15">
        <f t="shared" si="29"/>
        <v>0.11973772253933487</v>
      </c>
      <c r="Z26" s="15">
        <f t="shared" si="30"/>
        <v>0.13235256175441529</v>
      </c>
      <c r="AA26" s="15">
        <f t="shared" si="31"/>
        <v>8.9788294631751434E-2</v>
      </c>
      <c r="AB26" s="15">
        <f t="shared" si="8"/>
        <v>8.7673571299345651E-2</v>
      </c>
      <c r="AC26" s="15">
        <f t="shared" si="32"/>
        <v>0.16159324567413941</v>
      </c>
      <c r="AD26" s="15">
        <f t="shared" si="33"/>
        <v>5.4391936542388906E-2</v>
      </c>
      <c r="AE26" s="15">
        <f t="shared" si="34"/>
        <v>0.10656533746013711</v>
      </c>
    </row>
    <row r="27" spans="1:31" x14ac:dyDescent="0.2">
      <c r="A27" s="11" t="s">
        <v>253</v>
      </c>
      <c r="B27" s="10">
        <f t="shared" si="9"/>
        <v>2.6466411374956342E-2</v>
      </c>
      <c r="C27" s="10">
        <f t="shared" si="10"/>
        <v>2.4989199337844676E-2</v>
      </c>
      <c r="D27" s="10">
        <f t="shared" si="11"/>
        <v>4.5088218258690506E-2</v>
      </c>
      <c r="E27" s="10">
        <f t="shared" si="12"/>
        <v>0</v>
      </c>
      <c r="F27" s="10">
        <f t="shared" si="13"/>
        <v>1.9399286336333301E-3</v>
      </c>
      <c r="G27" s="10">
        <f t="shared" si="14"/>
        <v>1.2087657807081347E-3</v>
      </c>
      <c r="H27" s="10">
        <f t="shared" si="15"/>
        <v>3.3948201137181638E-2</v>
      </c>
      <c r="I27" s="10">
        <f t="shared" si="16"/>
        <v>6.0503525584028439E-2</v>
      </c>
      <c r="J27" s="10">
        <f t="shared" si="17"/>
        <v>0</v>
      </c>
      <c r="K27" s="10">
        <f t="shared" si="18"/>
        <v>3.087812211299186E-2</v>
      </c>
      <c r="L27" s="23"/>
      <c r="N27" s="11" t="s">
        <v>253</v>
      </c>
      <c r="O27" s="15">
        <f t="shared" si="19"/>
        <v>9.4064096061073684E-3</v>
      </c>
      <c r="P27" s="15">
        <f t="shared" si="20"/>
        <v>0.18315716323699138</v>
      </c>
      <c r="Q27" s="15">
        <f t="shared" si="21"/>
        <v>3.9433668097185362E-2</v>
      </c>
      <c r="R27" s="15">
        <f t="shared" si="22"/>
        <v>2.5469066102158815E-2</v>
      </c>
      <c r="S27" s="15">
        <f t="shared" si="23"/>
        <v>8.1832024081745336E-2</v>
      </c>
      <c r="T27" s="15">
        <f t="shared" si="24"/>
        <v>5.516666768155977E-2</v>
      </c>
      <c r="U27" s="15">
        <f t="shared" si="25"/>
        <v>8.6127626177976799E-2</v>
      </c>
      <c r="V27" s="15">
        <f t="shared" si="26"/>
        <v>3.7932318553196558E-2</v>
      </c>
      <c r="W27" s="15">
        <f t="shared" si="27"/>
        <v>4.152037885114214E-2</v>
      </c>
      <c r="X27" s="15">
        <f t="shared" si="28"/>
        <v>7.8850214339777625E-2</v>
      </c>
      <c r="Y27" s="15">
        <f t="shared" si="29"/>
        <v>6.7994026225063814E-2</v>
      </c>
      <c r="Z27" s="15">
        <f t="shared" si="30"/>
        <v>6.1750066235864709E-2</v>
      </c>
      <c r="AA27" s="15">
        <f t="shared" si="31"/>
        <v>4.6958083770900043E-2</v>
      </c>
      <c r="AB27" s="15">
        <f t="shared" si="8"/>
        <v>6.3062470619988265E-2</v>
      </c>
      <c r="AC27" s="15">
        <f t="shared" si="32"/>
        <v>2.8442795075065801E-2</v>
      </c>
      <c r="AD27" s="15">
        <f t="shared" si="33"/>
        <v>1.9252482486451415E-2</v>
      </c>
      <c r="AE27" s="15">
        <f t="shared" si="34"/>
        <v>6.0436785350643715E-2</v>
      </c>
    </row>
    <row r="28" spans="1:31" x14ac:dyDescent="0.2">
      <c r="A28" s="11" t="s">
        <v>254</v>
      </c>
      <c r="B28" s="10">
        <f t="shared" si="9"/>
        <v>0.36061003433890676</v>
      </c>
      <c r="C28" s="10">
        <f t="shared" si="10"/>
        <v>0.32593090335225317</v>
      </c>
      <c r="D28" s="10">
        <f t="shared" si="11"/>
        <v>0.59185599728149418</v>
      </c>
      <c r="E28" s="10">
        <f t="shared" si="12"/>
        <v>0.20631340492154415</v>
      </c>
      <c r="F28" s="10">
        <f t="shared" si="13"/>
        <v>0.22983025802528834</v>
      </c>
      <c r="G28" s="10">
        <f t="shared" si="14"/>
        <v>0.21673547415923</v>
      </c>
      <c r="H28" s="10">
        <f t="shared" si="15"/>
        <v>0.32113922384619603</v>
      </c>
      <c r="I28" s="10">
        <f t="shared" si="16"/>
        <v>0.34538934001445798</v>
      </c>
      <c r="J28" s="10">
        <f t="shared" si="17"/>
        <v>0.41607924446109634</v>
      </c>
      <c r="K28" s="10">
        <f t="shared" si="18"/>
        <v>0.32386796459041411</v>
      </c>
      <c r="L28" s="23"/>
      <c r="N28" s="11" t="s">
        <v>254</v>
      </c>
      <c r="O28" s="15">
        <f t="shared" si="19"/>
        <v>0.33867757702537071</v>
      </c>
      <c r="P28" s="15">
        <f t="shared" si="20"/>
        <v>0.23875359408167263</v>
      </c>
      <c r="Q28" s="15">
        <f t="shared" si="21"/>
        <v>0.41353723276650733</v>
      </c>
      <c r="R28" s="15">
        <f t="shared" si="22"/>
        <v>0.34627313692871775</v>
      </c>
      <c r="S28" s="15">
        <f t="shared" si="23"/>
        <v>0.36938471291696845</v>
      </c>
      <c r="T28" s="15">
        <f t="shared" si="24"/>
        <v>0.45413641155926404</v>
      </c>
      <c r="U28" s="15">
        <f t="shared" si="25"/>
        <v>0.28642329891284624</v>
      </c>
      <c r="V28" s="15">
        <f t="shared" si="26"/>
        <v>0.48952245763310193</v>
      </c>
      <c r="W28" s="15">
        <f t="shared" si="27"/>
        <v>0.43155413713457774</v>
      </c>
      <c r="X28" s="15">
        <f t="shared" si="28"/>
        <v>0.27063371683826226</v>
      </c>
      <c r="Y28" s="15">
        <f t="shared" si="29"/>
        <v>0.26059739613296701</v>
      </c>
      <c r="Z28" s="15">
        <f t="shared" si="30"/>
        <v>0.30471316393173742</v>
      </c>
      <c r="AA28" s="15">
        <f t="shared" si="31"/>
        <v>0.35964294107065659</v>
      </c>
      <c r="AB28" s="15">
        <f t="shared" si="8"/>
        <v>0.56099410408248562</v>
      </c>
      <c r="AC28" s="15">
        <f t="shared" si="32"/>
        <v>0.51692496437651048</v>
      </c>
      <c r="AD28" s="15">
        <f t="shared" si="33"/>
        <v>7.5638753773778822E-2</v>
      </c>
      <c r="AE28" s="15">
        <f t="shared" si="34"/>
        <v>0.36689248987934647</v>
      </c>
    </row>
    <row r="29" spans="1:31" x14ac:dyDescent="0.2">
      <c r="A29" s="11" t="s">
        <v>255</v>
      </c>
      <c r="B29" s="10">
        <f t="shared" si="9"/>
        <v>0</v>
      </c>
      <c r="C29" s="10">
        <f t="shared" si="10"/>
        <v>0</v>
      </c>
      <c r="D29" s="10">
        <f t="shared" si="11"/>
        <v>0</v>
      </c>
      <c r="E29" s="10">
        <f t="shared" si="12"/>
        <v>2.0460294688881105E-2</v>
      </c>
      <c r="F29" s="10">
        <f t="shared" si="13"/>
        <v>9.83822857840395E-2</v>
      </c>
      <c r="G29" s="10">
        <f t="shared" si="14"/>
        <v>6.1300433038669687E-2</v>
      </c>
      <c r="H29" s="10">
        <f t="shared" si="15"/>
        <v>9.9443430264051121E-3</v>
      </c>
      <c r="I29" s="10">
        <f t="shared" si="16"/>
        <v>0</v>
      </c>
      <c r="J29" s="10">
        <f t="shared" si="17"/>
        <v>8.0852892736448245E-2</v>
      </c>
      <c r="K29" s="10">
        <f t="shared" si="18"/>
        <v>4.0300377380903217E-3</v>
      </c>
      <c r="L29" s="23"/>
      <c r="N29" s="11" t="s">
        <v>255</v>
      </c>
      <c r="O29" s="15">
        <f t="shared" si="19"/>
        <v>1.0926093536645469E-2</v>
      </c>
      <c r="P29" s="15">
        <f t="shared" si="20"/>
        <v>1.2001832191185172E-2</v>
      </c>
      <c r="Q29" s="15">
        <f t="shared" si="21"/>
        <v>0</v>
      </c>
      <c r="R29" s="15">
        <f t="shared" si="22"/>
        <v>0</v>
      </c>
      <c r="S29" s="15">
        <f t="shared" si="23"/>
        <v>0.10288035734640237</v>
      </c>
      <c r="T29" s="15">
        <f t="shared" si="24"/>
        <v>1.090442216615241E-2</v>
      </c>
      <c r="U29" s="15">
        <f t="shared" si="25"/>
        <v>3.9331269141710638E-2</v>
      </c>
      <c r="V29" s="15">
        <f t="shared" si="26"/>
        <v>1.3146799107896377E-2</v>
      </c>
      <c r="W29" s="15">
        <f t="shared" si="27"/>
        <v>2.8901343412034187E-2</v>
      </c>
      <c r="X29" s="15">
        <f t="shared" si="28"/>
        <v>9.6186724167321371E-4</v>
      </c>
      <c r="Y29" s="15">
        <f t="shared" si="29"/>
        <v>0</v>
      </c>
      <c r="Z29" s="15">
        <f t="shared" si="30"/>
        <v>0</v>
      </c>
      <c r="AA29" s="15">
        <f t="shared" si="31"/>
        <v>1.9565064491283944E-3</v>
      </c>
      <c r="AB29" s="15">
        <f t="shared" si="8"/>
        <v>0</v>
      </c>
      <c r="AC29" s="15">
        <f t="shared" si="32"/>
        <v>6.3224514886142391E-2</v>
      </c>
      <c r="AD29" s="15">
        <f t="shared" si="33"/>
        <v>0</v>
      </c>
      <c r="AE29" s="15">
        <f t="shared" si="34"/>
        <v>1.6417533543949519E-2</v>
      </c>
    </row>
    <row r="30" spans="1:31" x14ac:dyDescent="0.2">
      <c r="A30" s="11" t="s">
        <v>256</v>
      </c>
      <c r="B30" s="10">
        <f t="shared" si="9"/>
        <v>6.4065530855966168E-2</v>
      </c>
      <c r="C30" s="10">
        <f t="shared" si="10"/>
        <v>0.10323344184113059</v>
      </c>
      <c r="D30" s="10">
        <f t="shared" si="11"/>
        <v>0</v>
      </c>
      <c r="E30" s="10">
        <f t="shared" si="12"/>
        <v>9.6901522660825024E-2</v>
      </c>
      <c r="F30" s="10">
        <f t="shared" si="13"/>
        <v>0.24442210418150423</v>
      </c>
      <c r="G30" s="10">
        <f t="shared" si="14"/>
        <v>0.19609050800561495</v>
      </c>
      <c r="H30" s="10">
        <f t="shared" si="15"/>
        <v>0.10573769789893596</v>
      </c>
      <c r="I30" s="10">
        <f t="shared" si="16"/>
        <v>8.8369602846984072E-2</v>
      </c>
      <c r="J30" s="10">
        <f t="shared" si="17"/>
        <v>0</v>
      </c>
      <c r="K30" s="10">
        <f t="shared" si="18"/>
        <v>0.10386403281006537</v>
      </c>
      <c r="L30" s="23"/>
      <c r="N30" s="11" t="s">
        <v>256</v>
      </c>
      <c r="O30" s="15">
        <f t="shared" si="19"/>
        <v>9.1200775072287743E-2</v>
      </c>
      <c r="P30" s="15">
        <f t="shared" si="20"/>
        <v>2.844359437275102E-2</v>
      </c>
      <c r="Q30" s="15">
        <f t="shared" si="21"/>
        <v>7.0526406134610545E-2</v>
      </c>
      <c r="R30" s="15">
        <f t="shared" si="22"/>
        <v>7.849871874489929E-2</v>
      </c>
      <c r="S30" s="15">
        <f t="shared" si="23"/>
        <v>0</v>
      </c>
      <c r="T30" s="15">
        <f t="shared" si="24"/>
        <v>0</v>
      </c>
      <c r="U30" s="15">
        <f t="shared" si="25"/>
        <v>4.6367026695612969E-2</v>
      </c>
      <c r="V30" s="15">
        <f t="shared" si="26"/>
        <v>1.1387060256709498E-2</v>
      </c>
      <c r="W30" s="15">
        <f t="shared" si="27"/>
        <v>0.11574275764145854</v>
      </c>
      <c r="X30" s="15">
        <f t="shared" si="28"/>
        <v>3.7505620350076596E-2</v>
      </c>
      <c r="Y30" s="15">
        <f t="shared" si="29"/>
        <v>7.9070936656604973E-2</v>
      </c>
      <c r="Z30" s="15">
        <f t="shared" si="30"/>
        <v>0</v>
      </c>
      <c r="AA30" s="15">
        <f t="shared" si="31"/>
        <v>0.15706020968522627</v>
      </c>
      <c r="AB30" s="15">
        <f t="shared" si="8"/>
        <v>0</v>
      </c>
      <c r="AC30" s="15">
        <f t="shared" si="32"/>
        <v>2.9387669778004038E-2</v>
      </c>
      <c r="AD30" s="15">
        <f t="shared" si="33"/>
        <v>9.7735554102926059E-2</v>
      </c>
      <c r="AE30" s="15">
        <f t="shared" si="34"/>
        <v>5.099094057062073E-2</v>
      </c>
    </row>
    <row r="31" spans="1:31" x14ac:dyDescent="0.2">
      <c r="A31" s="12" t="s">
        <v>257</v>
      </c>
      <c r="B31" s="13">
        <f t="shared" si="9"/>
        <v>0.86891768263320734</v>
      </c>
      <c r="C31" s="13">
        <f t="shared" si="10"/>
        <v>0.84335640438613291</v>
      </c>
      <c r="D31" s="13">
        <f t="shared" si="11"/>
        <v>0.8038396577912108</v>
      </c>
      <c r="E31" s="13">
        <f t="shared" si="12"/>
        <v>0.75912990934192082</v>
      </c>
      <c r="F31" s="13">
        <f t="shared" si="13"/>
        <v>0.83516385087052381</v>
      </c>
      <c r="G31" s="13">
        <f t="shared" si="14"/>
        <v>0.78199323721384217</v>
      </c>
      <c r="H31" s="13">
        <f t="shared" si="15"/>
        <v>0.77833013981836641</v>
      </c>
      <c r="I31" s="13">
        <f t="shared" si="16"/>
        <v>0.79801188838930104</v>
      </c>
      <c r="J31" s="13">
        <f t="shared" si="17"/>
        <v>0.76005038453481277</v>
      </c>
      <c r="K31" s="13">
        <f t="shared" si="18"/>
        <v>0.82839451943769216</v>
      </c>
      <c r="L31" s="24"/>
      <c r="N31" s="12" t="s">
        <v>257</v>
      </c>
      <c r="O31" s="13">
        <f t="shared" si="19"/>
        <v>0.74507990959043469</v>
      </c>
      <c r="P31" s="13">
        <f t="shared" si="20"/>
        <v>0.81657402808092938</v>
      </c>
      <c r="Q31" s="13">
        <f t="shared" si="21"/>
        <v>0.86844317545974237</v>
      </c>
      <c r="R31" s="13">
        <f t="shared" si="22"/>
        <v>0.97081729397407823</v>
      </c>
      <c r="S31" s="13">
        <f t="shared" si="23"/>
        <v>1</v>
      </c>
      <c r="T31" s="13">
        <f t="shared" si="24"/>
        <v>0.98430033110975534</v>
      </c>
      <c r="U31" s="13">
        <f t="shared" si="25"/>
        <v>0.85664835068812739</v>
      </c>
      <c r="V31" s="13">
        <f t="shared" si="26"/>
        <v>0.91981291360123907</v>
      </c>
      <c r="W31" s="13">
        <f t="shared" si="27"/>
        <v>0.90763997798048235</v>
      </c>
      <c r="X31" s="13">
        <f t="shared" si="28"/>
        <v>0.76666203994654414</v>
      </c>
      <c r="Y31" s="13">
        <f t="shared" si="29"/>
        <v>0.8457181539961639</v>
      </c>
      <c r="Z31" s="13">
        <f t="shared" si="30"/>
        <v>0.83105934847250862</v>
      </c>
      <c r="AA31" s="13">
        <f t="shared" si="31"/>
        <v>0.84180726014014828</v>
      </c>
      <c r="AB31" s="13">
        <f t="shared" si="8"/>
        <v>0.97570778192145768</v>
      </c>
      <c r="AC31" s="13">
        <f t="shared" si="32"/>
        <v>0.96968985044989064</v>
      </c>
      <c r="AD31" s="13">
        <f t="shared" si="33"/>
        <v>0.79079878277874172</v>
      </c>
      <c r="AE31" s="13">
        <f t="shared" si="34"/>
        <v>0.864842987218988</v>
      </c>
    </row>
    <row r="32" spans="1:31" x14ac:dyDescent="0.2">
      <c r="A32" s="11" t="s">
        <v>258</v>
      </c>
      <c r="B32" s="10">
        <f t="shared" si="9"/>
        <v>5.8639433117621646E-2</v>
      </c>
      <c r="C32" s="10">
        <f t="shared" si="10"/>
        <v>5.4528087400627784E-2</v>
      </c>
      <c r="D32" s="10">
        <f t="shared" si="11"/>
        <v>9.6336949129100402E-2</v>
      </c>
      <c r="E32" s="10">
        <f t="shared" si="12"/>
        <v>0.17945742076077675</v>
      </c>
      <c r="F32" s="10">
        <f t="shared" si="13"/>
        <v>3.8876390628688064E-2</v>
      </c>
      <c r="G32" s="10">
        <f t="shared" si="14"/>
        <v>0.11102318277236507</v>
      </c>
      <c r="H32" s="10">
        <f t="shared" si="15"/>
        <v>5.4268461182224587E-2</v>
      </c>
      <c r="I32" s="10">
        <f t="shared" si="16"/>
        <v>8.5033046102496054E-2</v>
      </c>
      <c r="J32" s="10">
        <f t="shared" si="17"/>
        <v>0.18262812560140554</v>
      </c>
      <c r="K32" s="10">
        <f t="shared" si="18"/>
        <v>6.4293246496505904E-2</v>
      </c>
      <c r="L32" s="23"/>
      <c r="N32" s="11" t="s">
        <v>258</v>
      </c>
      <c r="O32" s="15">
        <f t="shared" si="19"/>
        <v>3.7184938681606314E-2</v>
      </c>
      <c r="P32" s="15">
        <f t="shared" si="20"/>
        <v>7.5471635906508558E-2</v>
      </c>
      <c r="Q32" s="15">
        <f t="shared" si="21"/>
        <v>4.7357506268109764E-2</v>
      </c>
      <c r="R32" s="15">
        <f t="shared" si="22"/>
        <v>2.0638991630389611E-2</v>
      </c>
      <c r="S32" s="15">
        <f t="shared" si="23"/>
        <v>0</v>
      </c>
      <c r="T32" s="15">
        <f t="shared" si="24"/>
        <v>0</v>
      </c>
      <c r="U32" s="15">
        <f t="shared" si="25"/>
        <v>8.5208774354229161E-2</v>
      </c>
      <c r="V32" s="15">
        <f t="shared" si="26"/>
        <v>2.583386343859247E-2</v>
      </c>
      <c r="W32" s="15">
        <f t="shared" si="27"/>
        <v>1.3138258751578325E-2</v>
      </c>
      <c r="X32" s="15">
        <f t="shared" si="28"/>
        <v>0.10856352380815411</v>
      </c>
      <c r="Y32" s="15">
        <f t="shared" si="29"/>
        <v>6.6728732667707027E-2</v>
      </c>
      <c r="Z32" s="15">
        <f t="shared" si="30"/>
        <v>5.4308729705299853E-2</v>
      </c>
      <c r="AA32" s="15">
        <f t="shared" si="31"/>
        <v>1.9825647968489686E-2</v>
      </c>
      <c r="AB32" s="15">
        <f t="shared" si="8"/>
        <v>1.4817055032973826E-2</v>
      </c>
      <c r="AC32" s="15">
        <f t="shared" si="32"/>
        <v>1.506380209064132E-2</v>
      </c>
      <c r="AD32" s="15">
        <f t="shared" si="33"/>
        <v>0.14214558789766951</v>
      </c>
      <c r="AE32" s="15">
        <f t="shared" si="34"/>
        <v>4.8111614642439536E-2</v>
      </c>
    </row>
    <row r="33" spans="1:31" x14ac:dyDescent="0.2">
      <c r="A33" s="11" t="s">
        <v>259</v>
      </c>
      <c r="B33" s="10">
        <f t="shared" si="9"/>
        <v>7.2442884249171072E-2</v>
      </c>
      <c r="C33" s="10">
        <f t="shared" si="10"/>
        <v>9.7086083398852469E-2</v>
      </c>
      <c r="D33" s="10">
        <f t="shared" si="11"/>
        <v>9.9823393079688849E-2</v>
      </c>
      <c r="E33" s="10">
        <f t="shared" si="12"/>
        <v>5.6606108954111965E-2</v>
      </c>
      <c r="F33" s="10">
        <f t="shared" si="13"/>
        <v>3.489814795935766E-2</v>
      </c>
      <c r="G33" s="10">
        <f t="shared" si="14"/>
        <v>5.0137497558308104E-2</v>
      </c>
      <c r="H33" s="10">
        <f t="shared" si="15"/>
        <v>5.7062328513359899E-2</v>
      </c>
      <c r="I33" s="10">
        <f t="shared" si="16"/>
        <v>4.8634581975484537E-2</v>
      </c>
      <c r="J33" s="10">
        <f t="shared" si="17"/>
        <v>5.7319139930174658E-2</v>
      </c>
      <c r="K33" s="10">
        <f t="shared" si="18"/>
        <v>8.2113938358578636E-2</v>
      </c>
      <c r="L33" s="23"/>
      <c r="N33" s="11" t="s">
        <v>259</v>
      </c>
      <c r="O33" s="15">
        <f t="shared" si="19"/>
        <v>5.530378503716514E-2</v>
      </c>
      <c r="P33" s="15">
        <f t="shared" si="20"/>
        <v>7.9078581046107654E-2</v>
      </c>
      <c r="Q33" s="15">
        <f t="shared" si="21"/>
        <v>7.2892747244268585E-2</v>
      </c>
      <c r="R33" s="15">
        <f t="shared" si="22"/>
        <v>8.5437143955321929E-3</v>
      </c>
      <c r="S33" s="15">
        <f t="shared" si="23"/>
        <v>0</v>
      </c>
      <c r="T33" s="15">
        <f t="shared" si="24"/>
        <v>3.9055491902789761E-3</v>
      </c>
      <c r="U33" s="15">
        <f t="shared" si="25"/>
        <v>5.8142874957643448E-2</v>
      </c>
      <c r="V33" s="15">
        <f t="shared" si="26"/>
        <v>5.4353222960168451E-2</v>
      </c>
      <c r="W33" s="15">
        <f t="shared" si="27"/>
        <v>7.811352236776252E-2</v>
      </c>
      <c r="X33" s="15">
        <f t="shared" si="28"/>
        <v>6.3621482117949699E-2</v>
      </c>
      <c r="Y33" s="15">
        <f t="shared" si="29"/>
        <v>3.037297814493153E-2</v>
      </c>
      <c r="Z33" s="15">
        <f t="shared" si="30"/>
        <v>4.2628187730589163E-2</v>
      </c>
      <c r="AA33" s="15">
        <f t="shared" si="31"/>
        <v>6.1347832794650003E-2</v>
      </c>
      <c r="AB33" s="15">
        <f t="shared" si="8"/>
        <v>0</v>
      </c>
      <c r="AC33" s="15">
        <f t="shared" si="32"/>
        <v>1.5246347459468073E-2</v>
      </c>
      <c r="AD33" s="15">
        <f t="shared" si="33"/>
        <v>5.9921291727513114E-2</v>
      </c>
      <c r="AE33" s="15">
        <f t="shared" si="34"/>
        <v>5.0211582240311428E-2</v>
      </c>
    </row>
    <row r="34" spans="1:31" x14ac:dyDescent="0.2">
      <c r="A34" s="11" t="s">
        <v>260</v>
      </c>
      <c r="B34" s="10">
        <f t="shared" si="9"/>
        <v>0</v>
      </c>
      <c r="C34" s="10">
        <f t="shared" si="10"/>
        <v>5.0294248143869427E-3</v>
      </c>
      <c r="D34" s="10">
        <f t="shared" si="11"/>
        <v>0</v>
      </c>
      <c r="E34" s="10">
        <f t="shared" si="12"/>
        <v>4.806560943190462E-3</v>
      </c>
      <c r="F34" s="10">
        <f t="shared" si="13"/>
        <v>9.1061610541430443E-2</v>
      </c>
      <c r="G34" s="10">
        <f t="shared" si="14"/>
        <v>5.6846082455484649E-2</v>
      </c>
      <c r="H34" s="10">
        <f t="shared" si="15"/>
        <v>0.11033907048604914</v>
      </c>
      <c r="I34" s="10">
        <f t="shared" si="16"/>
        <v>6.8320483532718329E-2</v>
      </c>
      <c r="J34" s="10">
        <f t="shared" si="17"/>
        <v>2.3499336070320587E-6</v>
      </c>
      <c r="K34" s="10">
        <f t="shared" si="18"/>
        <v>2.5198295707223348E-2</v>
      </c>
      <c r="L34" s="23"/>
      <c r="N34" s="11" t="s">
        <v>260</v>
      </c>
      <c r="O34" s="15">
        <f t="shared" si="19"/>
        <v>0.16243136669079378</v>
      </c>
      <c r="P34" s="15">
        <f t="shared" si="20"/>
        <v>2.8875754966454479E-2</v>
      </c>
      <c r="Q34" s="15">
        <f t="shared" si="21"/>
        <v>1.130657102787923E-2</v>
      </c>
      <c r="R34" s="15">
        <f t="shared" si="22"/>
        <v>0</v>
      </c>
      <c r="S34" s="15">
        <f t="shared" si="23"/>
        <v>0</v>
      </c>
      <c r="T34" s="15">
        <f t="shared" si="24"/>
        <v>1.1794119699965685E-2</v>
      </c>
      <c r="U34" s="15">
        <f t="shared" si="25"/>
        <v>0</v>
      </c>
      <c r="V34" s="15">
        <f t="shared" si="26"/>
        <v>0</v>
      </c>
      <c r="W34" s="15">
        <f t="shared" si="27"/>
        <v>1.1082409001768004E-3</v>
      </c>
      <c r="X34" s="15">
        <f t="shared" si="28"/>
        <v>6.115295412735209E-2</v>
      </c>
      <c r="Y34" s="15">
        <f t="shared" si="29"/>
        <v>5.7180135191197551E-2</v>
      </c>
      <c r="Z34" s="15">
        <f t="shared" si="30"/>
        <v>7.2003734091602323E-2</v>
      </c>
      <c r="AA34" s="15">
        <f t="shared" si="31"/>
        <v>7.7019259096712062E-2</v>
      </c>
      <c r="AB34" s="15">
        <f t="shared" si="8"/>
        <v>9.4751630455684362E-3</v>
      </c>
      <c r="AC34" s="15">
        <f t="shared" si="32"/>
        <v>0</v>
      </c>
      <c r="AD34" s="15">
        <f t="shared" si="33"/>
        <v>7.1343375960756924E-3</v>
      </c>
      <c r="AE34" s="15">
        <f t="shared" si="34"/>
        <v>3.6833815898260958E-2</v>
      </c>
    </row>
    <row r="35" spans="1:31" x14ac:dyDescent="0.2">
      <c r="A35" s="12" t="s">
        <v>261</v>
      </c>
      <c r="B35" s="13">
        <f t="shared" si="9"/>
        <v>0.13108231736679271</v>
      </c>
      <c r="C35" s="13">
        <f t="shared" si="10"/>
        <v>0.1566435956138672</v>
      </c>
      <c r="D35" s="13">
        <f t="shared" si="11"/>
        <v>0.19616034220878925</v>
      </c>
      <c r="E35" s="13">
        <f t="shared" si="12"/>
        <v>0.24087009065807916</v>
      </c>
      <c r="F35" s="13">
        <f t="shared" si="13"/>
        <v>0.16483614912947617</v>
      </c>
      <c r="G35" s="13">
        <f t="shared" si="14"/>
        <v>0.21800676278615783</v>
      </c>
      <c r="H35" s="13">
        <f t="shared" si="15"/>
        <v>0.22166986018163365</v>
      </c>
      <c r="I35" s="13">
        <f t="shared" si="16"/>
        <v>0.20198811161069891</v>
      </c>
      <c r="J35" s="13">
        <f t="shared" si="17"/>
        <v>0.23994961546518723</v>
      </c>
      <c r="K35" s="13">
        <f t="shared" si="18"/>
        <v>0.1716054805623079</v>
      </c>
      <c r="L35" s="24"/>
      <c r="N35" s="12" t="s">
        <v>261</v>
      </c>
      <c r="O35" s="13">
        <f t="shared" si="19"/>
        <v>0.2549200904095652</v>
      </c>
      <c r="P35" s="13">
        <f t="shared" si="20"/>
        <v>0.1834259719190707</v>
      </c>
      <c r="Q35" s="13">
        <f t="shared" si="21"/>
        <v>0.13155682454025758</v>
      </c>
      <c r="R35" s="13">
        <f t="shared" si="22"/>
        <v>2.9182706025921802E-2</v>
      </c>
      <c r="S35" s="13">
        <f t="shared" si="23"/>
        <v>0</v>
      </c>
      <c r="T35" s="13">
        <f t="shared" si="24"/>
        <v>1.5699668890244659E-2</v>
      </c>
      <c r="U35" s="13">
        <f t="shared" si="25"/>
        <v>0.14335164931187261</v>
      </c>
      <c r="V35" s="13">
        <f t="shared" si="26"/>
        <v>8.0187086398760918E-2</v>
      </c>
      <c r="W35" s="13">
        <f t="shared" si="27"/>
        <v>9.2360022019517651E-2</v>
      </c>
      <c r="X35" s="13">
        <f t="shared" si="28"/>
        <v>0.23333796005345589</v>
      </c>
      <c r="Y35" s="13">
        <f t="shared" si="29"/>
        <v>0.15428184600383613</v>
      </c>
      <c r="Z35" s="13">
        <f t="shared" si="30"/>
        <v>0.16894065152749135</v>
      </c>
      <c r="AA35" s="13">
        <f t="shared" si="31"/>
        <v>0.15819273985985174</v>
      </c>
      <c r="AB35" s="13">
        <f t="shared" si="8"/>
        <v>2.429221807854226E-2</v>
      </c>
      <c r="AC35" s="13">
        <f t="shared" si="32"/>
        <v>3.0310149550109394E-2</v>
      </c>
      <c r="AD35" s="13">
        <f t="shared" si="33"/>
        <v>0.20920121722125831</v>
      </c>
      <c r="AE35" s="13">
        <f t="shared" si="34"/>
        <v>0.13515701278101191</v>
      </c>
    </row>
    <row r="36" spans="1:31" x14ac:dyDescent="0.2">
      <c r="A36" s="14" t="s">
        <v>3</v>
      </c>
      <c r="B36" s="13">
        <f t="shared" si="9"/>
        <v>1</v>
      </c>
      <c r="C36" s="13">
        <f t="shared" si="10"/>
        <v>1</v>
      </c>
      <c r="D36" s="13">
        <f t="shared" si="11"/>
        <v>1</v>
      </c>
      <c r="E36" s="13">
        <f t="shared" si="12"/>
        <v>1</v>
      </c>
      <c r="F36" s="13">
        <f t="shared" si="13"/>
        <v>1</v>
      </c>
      <c r="G36" s="13">
        <f t="shared" si="14"/>
        <v>1</v>
      </c>
      <c r="H36" s="13">
        <f t="shared" si="15"/>
        <v>1</v>
      </c>
      <c r="I36" s="13">
        <f t="shared" si="16"/>
        <v>1</v>
      </c>
      <c r="J36" s="13">
        <f t="shared" si="17"/>
        <v>1</v>
      </c>
      <c r="K36" s="13">
        <f t="shared" si="18"/>
        <v>1</v>
      </c>
      <c r="L36" s="24"/>
      <c r="N36" s="14" t="s">
        <v>3</v>
      </c>
      <c r="O36" s="13">
        <f t="shared" si="19"/>
        <v>1</v>
      </c>
      <c r="P36" s="13">
        <f t="shared" si="20"/>
        <v>1</v>
      </c>
      <c r="Q36" s="13">
        <f t="shared" si="21"/>
        <v>1</v>
      </c>
      <c r="R36" s="13">
        <f t="shared" si="22"/>
        <v>1</v>
      </c>
      <c r="S36" s="13">
        <f t="shared" si="23"/>
        <v>1</v>
      </c>
      <c r="T36" s="13">
        <f t="shared" si="24"/>
        <v>1</v>
      </c>
      <c r="U36" s="13">
        <f t="shared" si="25"/>
        <v>1</v>
      </c>
      <c r="V36" s="13">
        <f t="shared" si="26"/>
        <v>1</v>
      </c>
      <c r="W36" s="13">
        <f t="shared" si="27"/>
        <v>1</v>
      </c>
      <c r="X36" s="13">
        <f t="shared" si="28"/>
        <v>1</v>
      </c>
      <c r="Y36" s="13">
        <f t="shared" si="29"/>
        <v>1</v>
      </c>
      <c r="Z36" s="13">
        <f t="shared" si="30"/>
        <v>1</v>
      </c>
      <c r="AA36" s="13">
        <f t="shared" si="31"/>
        <v>1</v>
      </c>
      <c r="AB36" s="13">
        <f t="shared" si="8"/>
        <v>1</v>
      </c>
      <c r="AC36" s="13">
        <f t="shared" si="32"/>
        <v>1</v>
      </c>
      <c r="AD36" s="13">
        <f t="shared" si="33"/>
        <v>1</v>
      </c>
      <c r="AE36" s="13">
        <f t="shared" si="34"/>
        <v>1</v>
      </c>
    </row>
  </sheetData>
  <mergeCells count="8">
    <mergeCell ref="K3:K4"/>
    <mergeCell ref="A22:K22"/>
    <mergeCell ref="A1:K1"/>
    <mergeCell ref="A2:K2"/>
    <mergeCell ref="AE3:AE4"/>
    <mergeCell ref="N22:AE22"/>
    <mergeCell ref="N1:AE1"/>
    <mergeCell ref="N2:AE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C794-7F63-4156-9BF6-BB0E85659934}">
  <dimension ref="A1:L36"/>
  <sheetViews>
    <sheetView workbookViewId="0">
      <selection sqref="A1:L1"/>
    </sheetView>
  </sheetViews>
  <sheetFormatPr baseColWidth="10" defaultRowHeight="12.75" x14ac:dyDescent="0.2"/>
  <cols>
    <col min="1" max="1" width="25.85546875" bestFit="1" customWidth="1"/>
    <col min="2" max="12" width="11.42578125" style="1"/>
  </cols>
  <sheetData>
    <row r="1" spans="1:12" ht="15" x14ac:dyDescent="0.2">
      <c r="A1" s="38" t="s">
        <v>274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">
      <c r="A2" s="39" t="s">
        <v>244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38.25" x14ac:dyDescent="0.2">
      <c r="A3" s="5" t="s">
        <v>241</v>
      </c>
      <c r="B3" s="5" t="s">
        <v>216</v>
      </c>
      <c r="C3" s="5" t="s">
        <v>198</v>
      </c>
      <c r="D3" s="5" t="s">
        <v>135</v>
      </c>
      <c r="E3" s="5" t="s">
        <v>185</v>
      </c>
      <c r="F3" s="5" t="s">
        <v>185</v>
      </c>
      <c r="G3" s="5" t="s">
        <v>185</v>
      </c>
      <c r="H3" s="5" t="s">
        <v>135</v>
      </c>
      <c r="I3" s="5" t="s">
        <v>173</v>
      </c>
      <c r="J3" s="5" t="s">
        <v>272</v>
      </c>
      <c r="K3" s="6" t="s">
        <v>273</v>
      </c>
      <c r="L3" s="5" t="s">
        <v>127</v>
      </c>
    </row>
    <row r="4" spans="1:12" x14ac:dyDescent="0.2">
      <c r="A4" s="5" t="s">
        <v>242</v>
      </c>
      <c r="B4" s="5" t="s">
        <v>153</v>
      </c>
      <c r="C4" s="5" t="s">
        <v>134</v>
      </c>
      <c r="D4" s="5" t="s">
        <v>136</v>
      </c>
      <c r="E4" s="5" t="s">
        <v>188</v>
      </c>
      <c r="F4" s="5" t="s">
        <v>189</v>
      </c>
      <c r="G4" s="5" t="s">
        <v>187</v>
      </c>
      <c r="H4" s="5" t="s">
        <v>137</v>
      </c>
      <c r="I4" s="5" t="s">
        <v>236</v>
      </c>
      <c r="J4" s="5" t="s">
        <v>159</v>
      </c>
      <c r="K4" s="5" t="s">
        <v>131</v>
      </c>
      <c r="L4" s="5" t="s">
        <v>15</v>
      </c>
    </row>
    <row r="5" spans="1:12" x14ac:dyDescent="0.2">
      <c r="A5" s="27" t="s">
        <v>222</v>
      </c>
      <c r="B5" s="8">
        <v>3281789</v>
      </c>
      <c r="C5" s="8">
        <v>5187155</v>
      </c>
      <c r="D5" s="8">
        <v>1068947</v>
      </c>
      <c r="E5" s="8">
        <v>2460792</v>
      </c>
      <c r="F5" s="8">
        <v>3274238</v>
      </c>
      <c r="G5" s="8">
        <v>1541829</v>
      </c>
      <c r="H5" s="8">
        <v>921926.5</v>
      </c>
      <c r="I5" s="8">
        <v>2210110</v>
      </c>
      <c r="J5" s="8">
        <v>1236718.5</v>
      </c>
      <c r="K5" s="8">
        <v>7892350.4000000004</v>
      </c>
      <c r="L5" s="8">
        <v>321848</v>
      </c>
    </row>
    <row r="6" spans="1:12" x14ac:dyDescent="0.2">
      <c r="A6" s="27" t="s">
        <v>223</v>
      </c>
      <c r="B6" s="8">
        <v>130482</v>
      </c>
      <c r="C6" s="8">
        <v>601948</v>
      </c>
      <c r="D6" s="8">
        <v>0</v>
      </c>
      <c r="E6" s="8">
        <v>174789</v>
      </c>
      <c r="F6" s="8">
        <v>347605</v>
      </c>
      <c r="G6" s="8">
        <v>380943</v>
      </c>
      <c r="H6" s="8">
        <v>136097</v>
      </c>
      <c r="I6" s="8">
        <v>236843</v>
      </c>
      <c r="J6" s="8">
        <v>276734</v>
      </c>
      <c r="K6" s="8">
        <v>191137.2</v>
      </c>
      <c r="L6" s="8">
        <v>259286</v>
      </c>
    </row>
    <row r="7" spans="1:12" x14ac:dyDescent="0.2">
      <c r="A7" s="27" t="s">
        <v>270</v>
      </c>
      <c r="B7" s="8">
        <v>5796549</v>
      </c>
      <c r="C7" s="8">
        <v>3601934</v>
      </c>
      <c r="D7" s="8">
        <v>80533</v>
      </c>
      <c r="E7" s="8">
        <v>3191462</v>
      </c>
      <c r="F7" s="8">
        <v>1790354</v>
      </c>
      <c r="G7" s="8">
        <v>2091136</v>
      </c>
      <c r="H7" s="8">
        <v>1652987.5</v>
      </c>
      <c r="I7" s="8">
        <v>15277772</v>
      </c>
      <c r="J7" s="8">
        <v>562100</v>
      </c>
      <c r="K7" s="8">
        <v>5173856</v>
      </c>
      <c r="L7" s="8">
        <v>30022</v>
      </c>
    </row>
    <row r="8" spans="1:12" x14ac:dyDescent="0.2">
      <c r="A8" s="27" t="s">
        <v>225</v>
      </c>
      <c r="B8" s="8">
        <v>2507457</v>
      </c>
      <c r="C8" s="8">
        <v>5336216</v>
      </c>
      <c r="D8" s="8">
        <v>107317</v>
      </c>
      <c r="E8" s="8">
        <v>2960216</v>
      </c>
      <c r="F8" s="8">
        <v>2463411</v>
      </c>
      <c r="G8" s="8">
        <v>3119227</v>
      </c>
      <c r="H8" s="8">
        <v>1501704.5</v>
      </c>
      <c r="I8" s="8">
        <v>392624</v>
      </c>
      <c r="J8" s="8">
        <v>377565.5</v>
      </c>
      <c r="K8" s="8">
        <v>2958172.6</v>
      </c>
      <c r="L8" s="8">
        <v>538082</v>
      </c>
    </row>
    <row r="9" spans="1:12" x14ac:dyDescent="0.2">
      <c r="A9" s="27" t="s">
        <v>271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x14ac:dyDescent="0.2">
      <c r="A10" s="27" t="s">
        <v>227</v>
      </c>
      <c r="B10" s="8">
        <v>4612864</v>
      </c>
      <c r="C10" s="8">
        <v>29757259</v>
      </c>
      <c r="D10" s="8">
        <v>1632296</v>
      </c>
      <c r="E10" s="8">
        <v>7394583</v>
      </c>
      <c r="F10" s="8">
        <v>10595335</v>
      </c>
      <c r="G10" s="8">
        <v>6683246</v>
      </c>
      <c r="H10" s="8">
        <v>5552143</v>
      </c>
      <c r="I10" s="8">
        <v>19214192</v>
      </c>
      <c r="J10" s="8">
        <v>6531695</v>
      </c>
      <c r="K10" s="8">
        <v>13492898.6</v>
      </c>
      <c r="L10" s="8">
        <v>976162</v>
      </c>
    </row>
    <row r="11" spans="1:12" x14ac:dyDescent="0.2">
      <c r="A11" s="27" t="s">
        <v>228</v>
      </c>
      <c r="B11" s="8">
        <v>5526444</v>
      </c>
      <c r="C11" s="8">
        <v>5986281</v>
      </c>
      <c r="D11" s="8">
        <v>0</v>
      </c>
      <c r="E11" s="8">
        <v>255547</v>
      </c>
      <c r="F11" s="8">
        <v>255547</v>
      </c>
      <c r="G11" s="8">
        <v>255547</v>
      </c>
      <c r="H11" s="8">
        <v>127773.5</v>
      </c>
      <c r="I11" s="8">
        <v>2979585</v>
      </c>
      <c r="J11" s="8">
        <v>40306.5</v>
      </c>
      <c r="K11" s="8">
        <v>218302.8</v>
      </c>
      <c r="L11" s="8">
        <v>0</v>
      </c>
    </row>
    <row r="12" spans="1:12" x14ac:dyDescent="0.2">
      <c r="A12" s="27" t="s">
        <v>229</v>
      </c>
      <c r="B12" s="8">
        <v>0</v>
      </c>
      <c r="C12" s="8">
        <v>0</v>
      </c>
      <c r="D12" s="8">
        <v>4744757</v>
      </c>
      <c r="E12" s="8">
        <v>262782</v>
      </c>
      <c r="F12" s="8">
        <v>37700</v>
      </c>
      <c r="G12" s="8">
        <v>3166868</v>
      </c>
      <c r="H12" s="8">
        <v>3294053</v>
      </c>
      <c r="I12" s="8">
        <v>638466</v>
      </c>
      <c r="J12" s="8">
        <v>1904995</v>
      </c>
      <c r="K12" s="8">
        <v>2349682.6</v>
      </c>
      <c r="L12" s="8">
        <v>1123472</v>
      </c>
    </row>
    <row r="13" spans="1:12" x14ac:dyDescent="0.2">
      <c r="A13" s="4" t="s">
        <v>239</v>
      </c>
      <c r="B13" s="4">
        <f>SUM(B5:B12)</f>
        <v>21855585</v>
      </c>
      <c r="C13" s="4">
        <f t="shared" ref="C13:L13" si="0">SUM(C5:C12)</f>
        <v>50470793</v>
      </c>
      <c r="D13" s="4">
        <f t="shared" si="0"/>
        <v>7633850</v>
      </c>
      <c r="E13" s="4">
        <f t="shared" si="0"/>
        <v>16700171</v>
      </c>
      <c r="F13" s="4">
        <f t="shared" si="0"/>
        <v>18764190</v>
      </c>
      <c r="G13" s="4">
        <f t="shared" si="0"/>
        <v>17238796</v>
      </c>
      <c r="H13" s="4">
        <f t="shared" si="0"/>
        <v>13186685</v>
      </c>
      <c r="I13" s="4">
        <f t="shared" si="0"/>
        <v>40949592</v>
      </c>
      <c r="J13" s="4">
        <f t="shared" si="0"/>
        <v>10930114.5</v>
      </c>
      <c r="K13" s="4">
        <f t="shared" si="0"/>
        <v>32276400.200000003</v>
      </c>
      <c r="L13" s="4">
        <f t="shared" si="0"/>
        <v>3248872</v>
      </c>
    </row>
    <row r="14" spans="1:12" x14ac:dyDescent="0.2">
      <c r="A14" s="27" t="s">
        <v>230</v>
      </c>
      <c r="B14" s="8">
        <v>1906275</v>
      </c>
      <c r="C14" s="8">
        <v>228292</v>
      </c>
      <c r="D14" s="8">
        <v>596874</v>
      </c>
      <c r="E14" s="8">
        <v>793632</v>
      </c>
      <c r="F14" s="8">
        <v>789430</v>
      </c>
      <c r="G14" s="8">
        <v>791684</v>
      </c>
      <c r="H14" s="8">
        <v>619350</v>
      </c>
      <c r="I14" s="8">
        <v>72538</v>
      </c>
      <c r="J14" s="8">
        <v>2626901.5</v>
      </c>
      <c r="K14" s="8">
        <v>6635259</v>
      </c>
      <c r="L14" s="8">
        <v>432267</v>
      </c>
    </row>
    <row r="15" spans="1:12" x14ac:dyDescent="0.2">
      <c r="A15" s="27" t="s">
        <v>231</v>
      </c>
      <c r="B15" s="8">
        <v>366505</v>
      </c>
      <c r="C15" s="8">
        <v>148120</v>
      </c>
      <c r="D15" s="8">
        <v>121827</v>
      </c>
      <c r="E15" s="8">
        <v>219789</v>
      </c>
      <c r="F15" s="8">
        <v>205037</v>
      </c>
      <c r="G15" s="8">
        <v>225777</v>
      </c>
      <c r="H15" s="8">
        <v>155246</v>
      </c>
      <c r="I15" s="8">
        <v>1536741</v>
      </c>
      <c r="J15" s="8">
        <v>1382448.5</v>
      </c>
      <c r="K15" s="8">
        <v>66345.399999999994</v>
      </c>
      <c r="L15" s="8">
        <v>0</v>
      </c>
    </row>
    <row r="16" spans="1:12" x14ac:dyDescent="0.2">
      <c r="A16" s="27" t="s">
        <v>232</v>
      </c>
      <c r="B16" s="8">
        <v>3009522</v>
      </c>
      <c r="C16" s="8">
        <v>3857</v>
      </c>
      <c r="D16" s="8">
        <v>449302</v>
      </c>
      <c r="E16" s="8">
        <v>381986</v>
      </c>
      <c r="F16" s="8">
        <v>381636</v>
      </c>
      <c r="G16" s="8">
        <v>381535</v>
      </c>
      <c r="H16" s="8">
        <v>394496</v>
      </c>
      <c r="I16" s="8">
        <v>0</v>
      </c>
      <c r="J16" s="8">
        <v>776410.5</v>
      </c>
      <c r="K16" s="8">
        <v>262682.8</v>
      </c>
      <c r="L16" s="8">
        <v>84108</v>
      </c>
    </row>
    <row r="17" spans="1:12" x14ac:dyDescent="0.2">
      <c r="A17" s="4" t="s">
        <v>240</v>
      </c>
      <c r="B17" s="5">
        <f>SUM(B14:B16)</f>
        <v>5282302</v>
      </c>
      <c r="C17" s="5">
        <f t="shared" ref="C17:L17" si="1">SUM(C14:C16)</f>
        <v>380269</v>
      </c>
      <c r="D17" s="5">
        <f t="shared" si="1"/>
        <v>1168003</v>
      </c>
      <c r="E17" s="5">
        <f t="shared" si="1"/>
        <v>1395407</v>
      </c>
      <c r="F17" s="5">
        <f t="shared" si="1"/>
        <v>1376103</v>
      </c>
      <c r="G17" s="5">
        <f t="shared" si="1"/>
        <v>1398996</v>
      </c>
      <c r="H17" s="5">
        <f t="shared" si="1"/>
        <v>1169092</v>
      </c>
      <c r="I17" s="5">
        <f t="shared" si="1"/>
        <v>1609279</v>
      </c>
      <c r="J17" s="5">
        <f t="shared" si="1"/>
        <v>4785760.5</v>
      </c>
      <c r="K17" s="5">
        <f t="shared" si="1"/>
        <v>6964287.2000000002</v>
      </c>
      <c r="L17" s="5">
        <f t="shared" si="1"/>
        <v>516375</v>
      </c>
    </row>
    <row r="18" spans="1:12" x14ac:dyDescent="0.2">
      <c r="A18" s="4" t="s">
        <v>3</v>
      </c>
      <c r="B18" s="5">
        <f>+B17+B13</f>
        <v>27137887</v>
      </c>
      <c r="C18" s="5">
        <f t="shared" ref="C18:L18" si="2">+C17+C13</f>
        <v>50851062</v>
      </c>
      <c r="D18" s="5">
        <f t="shared" si="2"/>
        <v>8801853</v>
      </c>
      <c r="E18" s="5">
        <f t="shared" si="2"/>
        <v>18095578</v>
      </c>
      <c r="F18" s="5">
        <f t="shared" si="2"/>
        <v>20140293</v>
      </c>
      <c r="G18" s="5">
        <f t="shared" si="2"/>
        <v>18637792</v>
      </c>
      <c r="H18" s="5">
        <f t="shared" si="2"/>
        <v>14355777</v>
      </c>
      <c r="I18" s="5">
        <f t="shared" si="2"/>
        <v>42558871</v>
      </c>
      <c r="J18" s="5">
        <f t="shared" si="2"/>
        <v>15715875</v>
      </c>
      <c r="K18" s="5">
        <f t="shared" si="2"/>
        <v>39240687.400000006</v>
      </c>
      <c r="L18" s="5">
        <f t="shared" si="2"/>
        <v>3765247</v>
      </c>
    </row>
    <row r="19" spans="1:12" x14ac:dyDescent="0.2">
      <c r="A19" s="27" t="s">
        <v>4</v>
      </c>
      <c r="B19" s="8">
        <v>13001</v>
      </c>
      <c r="C19" s="8">
        <v>718</v>
      </c>
      <c r="D19" s="8">
        <v>746</v>
      </c>
      <c r="E19" s="8">
        <v>1381</v>
      </c>
      <c r="F19" s="8">
        <v>380</v>
      </c>
      <c r="G19" s="8">
        <v>1209</v>
      </c>
      <c r="H19" s="8">
        <v>6154</v>
      </c>
      <c r="I19" s="8">
        <v>1169</v>
      </c>
      <c r="J19" s="8">
        <v>1261</v>
      </c>
      <c r="K19" s="8">
        <v>15396</v>
      </c>
      <c r="L19" s="8">
        <v>630</v>
      </c>
    </row>
    <row r="20" spans="1:12" x14ac:dyDescent="0.2">
      <c r="A20" s="27" t="s">
        <v>5</v>
      </c>
      <c r="B20" s="8">
        <v>6</v>
      </c>
      <c r="C20" s="8">
        <v>6</v>
      </c>
      <c r="D20" s="8">
        <v>3</v>
      </c>
      <c r="E20" s="8">
        <v>2</v>
      </c>
      <c r="F20" s="8">
        <v>1</v>
      </c>
      <c r="G20" s="8">
        <v>2</v>
      </c>
      <c r="H20" s="8">
        <v>4</v>
      </c>
      <c r="I20" s="8">
        <v>33</v>
      </c>
      <c r="J20" s="8">
        <v>19</v>
      </c>
      <c r="K20" s="8">
        <v>329</v>
      </c>
      <c r="L20" s="8">
        <v>1</v>
      </c>
    </row>
    <row r="22" spans="1:12" x14ac:dyDescent="0.2">
      <c r="A22" s="37" t="s">
        <v>248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x14ac:dyDescent="0.2">
      <c r="A23" s="9" t="s">
        <v>249</v>
      </c>
      <c r="B23" s="10">
        <f>+B5/$B$18</f>
        <v>0.12093015937460422</v>
      </c>
      <c r="C23" s="10">
        <f>+C5/$C$18</f>
        <v>0.10200681747806958</v>
      </c>
      <c r="D23" s="10">
        <f>+D5/$D$18</f>
        <v>0.12144567740451925</v>
      </c>
      <c r="E23" s="10">
        <f>+E5/$E$18</f>
        <v>0.13598858240394421</v>
      </c>
      <c r="F23" s="10">
        <f>+F5/$F$18</f>
        <v>0.16257151770334224</v>
      </c>
      <c r="G23" s="10">
        <f>+G5/$G$18</f>
        <v>8.2725947365438993E-2</v>
      </c>
      <c r="H23" s="10">
        <f>+H5/$H$18</f>
        <v>6.4219895586285575E-2</v>
      </c>
      <c r="I23" s="10">
        <f>+I5/$I$18</f>
        <v>5.1930653893520813E-2</v>
      </c>
      <c r="J23" s="10">
        <f>+J5/$J$18</f>
        <v>7.86923095277864E-2</v>
      </c>
      <c r="K23" s="10">
        <f>+K5/$K$18</f>
        <v>0.20112671114930569</v>
      </c>
      <c r="L23" s="10">
        <f>+L5/$L$18</f>
        <v>8.5478588788464607E-2</v>
      </c>
    </row>
    <row r="24" spans="1:12" x14ac:dyDescent="0.2">
      <c r="A24" s="11" t="s">
        <v>250</v>
      </c>
      <c r="B24" s="10">
        <f t="shared" ref="B24:B36" si="3">+B6/$B$18</f>
        <v>4.8081119948653337E-3</v>
      </c>
      <c r="C24" s="10">
        <f t="shared" ref="C24:C36" si="4">+C6/$C$18</f>
        <v>1.1837471555657971E-2</v>
      </c>
      <c r="D24" s="10">
        <f t="shared" ref="D24:D36" si="5">+D6/$D$18</f>
        <v>0</v>
      </c>
      <c r="E24" s="10">
        <f t="shared" ref="E24:E36" si="6">+E6/$E$18</f>
        <v>9.659210664616516E-3</v>
      </c>
      <c r="F24" s="10">
        <f t="shared" ref="F24:F36" si="7">+F6/$F$18</f>
        <v>1.7259182872860886E-2</v>
      </c>
      <c r="G24" s="10">
        <f t="shared" ref="G24:G36" si="8">+G6/$G$18</f>
        <v>2.0439277356459392E-2</v>
      </c>
      <c r="H24" s="10">
        <f t="shared" ref="H24:H36" si="9">+H6/$H$18</f>
        <v>9.4802949363172757E-3</v>
      </c>
      <c r="I24" s="10">
        <f t="shared" ref="I24:I36" si="10">+I6/$I$18</f>
        <v>5.5650677387565099E-3</v>
      </c>
      <c r="J24" s="10">
        <f t="shared" ref="J24:J36" si="11">+J6/$J$18</f>
        <v>1.7608564588354133E-2</v>
      </c>
      <c r="K24" s="10">
        <f t="shared" ref="K24:K36" si="12">+K6/$K$18</f>
        <v>4.8708932657484478E-3</v>
      </c>
      <c r="L24" s="10">
        <f t="shared" ref="L24:L36" si="13">+L6/$L$18</f>
        <v>6.8862945777528009E-2</v>
      </c>
    </row>
    <row r="25" spans="1:12" x14ac:dyDescent="0.2">
      <c r="A25" s="11" t="s">
        <v>251</v>
      </c>
      <c r="B25" s="10">
        <f t="shared" si="3"/>
        <v>0.21359618013001527</v>
      </c>
      <c r="C25" s="10">
        <f t="shared" si="4"/>
        <v>7.0833014264284191E-2</v>
      </c>
      <c r="D25" s="10">
        <f t="shared" si="5"/>
        <v>9.1495506684785583E-3</v>
      </c>
      <c r="E25" s="10">
        <f t="shared" si="6"/>
        <v>0.17636695550703049</v>
      </c>
      <c r="F25" s="10">
        <f t="shared" si="7"/>
        <v>8.8894138729759292E-2</v>
      </c>
      <c r="G25" s="10">
        <f t="shared" si="8"/>
        <v>0.11219869821489584</v>
      </c>
      <c r="H25" s="10">
        <f t="shared" si="9"/>
        <v>0.11514441189773288</v>
      </c>
      <c r="I25" s="10">
        <f t="shared" si="10"/>
        <v>0.35897972951397139</v>
      </c>
      <c r="J25" s="10">
        <f t="shared" si="11"/>
        <v>3.5766382718111465E-2</v>
      </c>
      <c r="K25" s="10">
        <f t="shared" si="12"/>
        <v>0.13184927030610577</v>
      </c>
      <c r="L25" s="10">
        <f t="shared" si="13"/>
        <v>7.9734476914794707E-3</v>
      </c>
    </row>
    <row r="26" spans="1:12" x14ac:dyDescent="0.2">
      <c r="A26" s="11" t="s">
        <v>252</v>
      </c>
      <c r="B26" s="10">
        <f t="shared" si="3"/>
        <v>9.239691358431848E-2</v>
      </c>
      <c r="C26" s="10">
        <f t="shared" si="4"/>
        <v>0.10493814268815074</v>
      </c>
      <c r="D26" s="10">
        <f t="shared" si="5"/>
        <v>1.2192546274062972E-2</v>
      </c>
      <c r="E26" s="10">
        <f t="shared" si="6"/>
        <v>0.16358781134263853</v>
      </c>
      <c r="F26" s="10">
        <f t="shared" si="7"/>
        <v>0.12231257012993803</v>
      </c>
      <c r="G26" s="10">
        <f t="shared" si="8"/>
        <v>0.16736032894883685</v>
      </c>
      <c r="H26" s="10">
        <f t="shared" si="9"/>
        <v>0.10460628498199714</v>
      </c>
      <c r="I26" s="10">
        <f t="shared" si="10"/>
        <v>9.2254326953363028E-3</v>
      </c>
      <c r="J26" s="10">
        <f t="shared" si="11"/>
        <v>2.4024465707445496E-2</v>
      </c>
      <c r="K26" s="10">
        <f t="shared" si="12"/>
        <v>7.5385340981564963E-2</v>
      </c>
      <c r="L26" s="10">
        <f t="shared" si="13"/>
        <v>0.14290749053116569</v>
      </c>
    </row>
    <row r="27" spans="1:12" x14ac:dyDescent="0.2">
      <c r="A27" s="11" t="s">
        <v>253</v>
      </c>
      <c r="B27" s="10">
        <f t="shared" si="3"/>
        <v>0</v>
      </c>
      <c r="C27" s="10">
        <f t="shared" si="4"/>
        <v>0</v>
      </c>
      <c r="D27" s="10">
        <f t="shared" si="5"/>
        <v>0</v>
      </c>
      <c r="E27" s="10">
        <f t="shared" si="6"/>
        <v>0</v>
      </c>
      <c r="F27" s="10">
        <f t="shared" si="7"/>
        <v>0</v>
      </c>
      <c r="G27" s="10">
        <f t="shared" si="8"/>
        <v>0</v>
      </c>
      <c r="H27" s="10">
        <f t="shared" si="9"/>
        <v>0</v>
      </c>
      <c r="I27" s="10">
        <f t="shared" si="10"/>
        <v>0</v>
      </c>
      <c r="J27" s="10">
        <f t="shared" si="11"/>
        <v>0</v>
      </c>
      <c r="K27" s="10">
        <f t="shared" si="12"/>
        <v>0</v>
      </c>
      <c r="L27" s="10">
        <f t="shared" si="13"/>
        <v>0</v>
      </c>
    </row>
    <row r="28" spans="1:12" x14ac:dyDescent="0.2">
      <c r="A28" s="11" t="s">
        <v>254</v>
      </c>
      <c r="B28" s="10">
        <f t="shared" si="3"/>
        <v>0.16997874595026502</v>
      </c>
      <c r="C28" s="10">
        <f t="shared" si="4"/>
        <v>0.58518461227024132</v>
      </c>
      <c r="D28" s="10">
        <f t="shared" si="5"/>
        <v>0.1854491321316091</v>
      </c>
      <c r="E28" s="10">
        <f t="shared" si="6"/>
        <v>0.40864033190871274</v>
      </c>
      <c r="F28" s="10">
        <f t="shared" si="7"/>
        <v>0.52607650742717593</v>
      </c>
      <c r="G28" s="10">
        <f t="shared" si="8"/>
        <v>0.35858571659132155</v>
      </c>
      <c r="H28" s="10">
        <f t="shared" si="9"/>
        <v>0.38675322136865181</v>
      </c>
      <c r="I28" s="10">
        <f t="shared" si="10"/>
        <v>0.45147325454192616</v>
      </c>
      <c r="J28" s="10">
        <f t="shared" si="11"/>
        <v>0.41561128476779052</v>
      </c>
      <c r="K28" s="10">
        <f t="shared" si="12"/>
        <v>0.34384970024760569</v>
      </c>
      <c r="L28" s="10">
        <f t="shared" si="13"/>
        <v>0.25925576728432426</v>
      </c>
    </row>
    <row r="29" spans="1:12" x14ac:dyDescent="0.2">
      <c r="A29" s="11" t="s">
        <v>255</v>
      </c>
      <c r="B29" s="10">
        <f t="shared" si="3"/>
        <v>0.20364312077797361</v>
      </c>
      <c r="C29" s="10">
        <f t="shared" si="4"/>
        <v>0.11772184816907069</v>
      </c>
      <c r="D29" s="10">
        <f t="shared" si="5"/>
        <v>0</v>
      </c>
      <c r="E29" s="10">
        <f t="shared" si="6"/>
        <v>1.4122068938610306E-2</v>
      </c>
      <c r="F29" s="10">
        <f t="shared" si="7"/>
        <v>1.2688345695864503E-2</v>
      </c>
      <c r="G29" s="10">
        <f t="shared" si="8"/>
        <v>1.3711227166823195E-2</v>
      </c>
      <c r="H29" s="10">
        <f t="shared" si="9"/>
        <v>8.9004935086411559E-3</v>
      </c>
      <c r="I29" s="10">
        <f t="shared" si="10"/>
        <v>7.0010903249759615E-2</v>
      </c>
      <c r="J29" s="10">
        <f t="shared" si="11"/>
        <v>2.5646997065069555E-3</v>
      </c>
      <c r="K29" s="10">
        <f t="shared" si="12"/>
        <v>5.5631747164551441E-3</v>
      </c>
      <c r="L29" s="10">
        <f t="shared" si="13"/>
        <v>0</v>
      </c>
    </row>
    <row r="30" spans="1:12" x14ac:dyDescent="0.2">
      <c r="A30" s="11" t="s">
        <v>256</v>
      </c>
      <c r="B30" s="10">
        <f t="shared" si="3"/>
        <v>0</v>
      </c>
      <c r="C30" s="10">
        <f t="shared" si="4"/>
        <v>0</v>
      </c>
      <c r="D30" s="10">
        <f t="shared" si="5"/>
        <v>0.53906342221348169</v>
      </c>
      <c r="E30" s="10">
        <f t="shared" si="6"/>
        <v>1.4521890375648681E-2</v>
      </c>
      <c r="F30" s="10">
        <f t="shared" si="7"/>
        <v>1.871869490677221E-3</v>
      </c>
      <c r="G30" s="10">
        <f t="shared" si="8"/>
        <v>0.16991647937695625</v>
      </c>
      <c r="H30" s="10">
        <f t="shared" si="9"/>
        <v>0.22945835672983775</v>
      </c>
      <c r="I30" s="10">
        <f t="shared" si="10"/>
        <v>1.5001948712408278E-2</v>
      </c>
      <c r="J30" s="10">
        <f t="shared" si="11"/>
        <v>0.12121469533194938</v>
      </c>
      <c r="K30" s="10">
        <f t="shared" si="12"/>
        <v>5.9878731889900574E-2</v>
      </c>
      <c r="L30" s="10">
        <f t="shared" si="13"/>
        <v>0.29837936262879966</v>
      </c>
    </row>
    <row r="31" spans="1:12" x14ac:dyDescent="0.2">
      <c r="A31" s="12" t="s">
        <v>257</v>
      </c>
      <c r="B31" s="13">
        <f t="shared" si="3"/>
        <v>0.80535323181204199</v>
      </c>
      <c r="C31" s="13">
        <f t="shared" si="4"/>
        <v>0.99252190642547444</v>
      </c>
      <c r="D31" s="13">
        <f t="shared" si="5"/>
        <v>0.86730032869215157</v>
      </c>
      <c r="E31" s="13">
        <f t="shared" si="6"/>
        <v>0.9228868511412015</v>
      </c>
      <c r="F31" s="13">
        <f t="shared" si="7"/>
        <v>0.93167413204961813</v>
      </c>
      <c r="G31" s="13">
        <f t="shared" si="8"/>
        <v>0.9249376750207321</v>
      </c>
      <c r="H31" s="13">
        <f t="shared" si="9"/>
        <v>0.91856295900946361</v>
      </c>
      <c r="I31" s="13">
        <f t="shared" si="10"/>
        <v>0.96218699034567901</v>
      </c>
      <c r="J31" s="13">
        <f t="shared" si="11"/>
        <v>0.69548240234794434</v>
      </c>
      <c r="K31" s="13">
        <f t="shared" si="12"/>
        <v>0.82252382255668632</v>
      </c>
      <c r="L31" s="13">
        <f t="shared" si="13"/>
        <v>0.86285760270176171</v>
      </c>
    </row>
    <row r="32" spans="1:12" x14ac:dyDescent="0.2">
      <c r="A32" s="11" t="s">
        <v>258</v>
      </c>
      <c r="B32" s="10">
        <f t="shared" si="3"/>
        <v>7.0244046634876184E-2</v>
      </c>
      <c r="C32" s="10">
        <f t="shared" si="4"/>
        <v>4.4894244293265696E-3</v>
      </c>
      <c r="D32" s="10">
        <f t="shared" si="5"/>
        <v>6.7812311793891578E-2</v>
      </c>
      <c r="E32" s="10">
        <f t="shared" si="6"/>
        <v>4.3857786692417342E-2</v>
      </c>
      <c r="F32" s="10">
        <f t="shared" si="7"/>
        <v>3.9196549921095981E-2</v>
      </c>
      <c r="G32" s="10">
        <f t="shared" si="8"/>
        <v>4.247734924823713E-2</v>
      </c>
      <c r="H32" s="10">
        <f t="shared" si="9"/>
        <v>4.3142910341948053E-2</v>
      </c>
      <c r="I32" s="10">
        <f t="shared" si="10"/>
        <v>1.7044155142179405E-3</v>
      </c>
      <c r="J32" s="10">
        <f t="shared" si="11"/>
        <v>0.1671495541928146</v>
      </c>
      <c r="K32" s="10">
        <f t="shared" si="12"/>
        <v>0.16909130394081728</v>
      </c>
      <c r="L32" s="10">
        <f t="shared" si="13"/>
        <v>0.1148044205333674</v>
      </c>
    </row>
    <row r="33" spans="1:12" x14ac:dyDescent="0.2">
      <c r="A33" s="11" t="s">
        <v>259</v>
      </c>
      <c r="B33" s="10">
        <f t="shared" si="3"/>
        <v>1.3505288750004745E-2</v>
      </c>
      <c r="C33" s="10">
        <f t="shared" si="4"/>
        <v>2.9128201884947849E-3</v>
      </c>
      <c r="D33" s="10">
        <f t="shared" si="5"/>
        <v>1.384106278530214E-2</v>
      </c>
      <c r="E33" s="10">
        <f t="shared" si="6"/>
        <v>1.214600605739148E-2</v>
      </c>
      <c r="F33" s="10">
        <f t="shared" si="7"/>
        <v>1.0180437792042052E-2</v>
      </c>
      <c r="G33" s="10">
        <f t="shared" si="8"/>
        <v>1.2113934955385272E-2</v>
      </c>
      <c r="H33" s="10">
        <f t="shared" si="9"/>
        <v>1.0814183028894917E-2</v>
      </c>
      <c r="I33" s="10">
        <f t="shared" si="10"/>
        <v>3.6108594140103013E-2</v>
      </c>
      <c r="J33" s="10">
        <f t="shared" si="11"/>
        <v>8.7965098984307266E-2</v>
      </c>
      <c r="K33" s="10">
        <f t="shared" si="12"/>
        <v>1.6907298112214004E-3</v>
      </c>
      <c r="L33" s="10">
        <f t="shared" si="13"/>
        <v>0</v>
      </c>
    </row>
    <row r="34" spans="1:12" x14ac:dyDescent="0.2">
      <c r="A34" s="11" t="s">
        <v>260</v>
      </c>
      <c r="B34" s="10">
        <f t="shared" si="3"/>
        <v>0.11089743280307711</v>
      </c>
      <c r="C34" s="10">
        <f t="shared" si="4"/>
        <v>7.5848956704188401E-5</v>
      </c>
      <c r="D34" s="10">
        <f t="shared" si="5"/>
        <v>5.1046296728654753E-2</v>
      </c>
      <c r="E34" s="10">
        <f t="shared" si="6"/>
        <v>2.1109356108989723E-2</v>
      </c>
      <c r="F34" s="10">
        <f t="shared" si="7"/>
        <v>1.8948880237243816E-2</v>
      </c>
      <c r="G34" s="10">
        <f t="shared" si="8"/>
        <v>2.0471040775645526E-2</v>
      </c>
      <c r="H34" s="10">
        <f t="shared" si="9"/>
        <v>2.747994761969345E-2</v>
      </c>
      <c r="I34" s="10">
        <f t="shared" si="10"/>
        <v>0</v>
      </c>
      <c r="J34" s="10">
        <f t="shared" si="11"/>
        <v>4.9402944474933784E-2</v>
      </c>
      <c r="K34" s="10">
        <f t="shared" si="12"/>
        <v>6.6941436912748868E-3</v>
      </c>
      <c r="L34" s="10">
        <f t="shared" si="13"/>
        <v>2.2337976764870936E-2</v>
      </c>
    </row>
    <row r="35" spans="1:12" x14ac:dyDescent="0.2">
      <c r="A35" s="12" t="s">
        <v>261</v>
      </c>
      <c r="B35" s="13">
        <f t="shared" si="3"/>
        <v>0.19464676818795804</v>
      </c>
      <c r="C35" s="13">
        <f t="shared" si="4"/>
        <v>7.4780935745255425E-3</v>
      </c>
      <c r="D35" s="13">
        <f t="shared" si="5"/>
        <v>0.13269967130784846</v>
      </c>
      <c r="E35" s="13">
        <f t="shared" si="6"/>
        <v>7.7113148858798539E-2</v>
      </c>
      <c r="F35" s="13">
        <f t="shared" si="7"/>
        <v>6.8325867950381855E-2</v>
      </c>
      <c r="G35" s="13">
        <f t="shared" si="8"/>
        <v>7.506232497926793E-2</v>
      </c>
      <c r="H35" s="13">
        <f t="shared" si="9"/>
        <v>8.1437040990536419E-2</v>
      </c>
      <c r="I35" s="13">
        <f t="shared" si="10"/>
        <v>3.7813009654320953E-2</v>
      </c>
      <c r="J35" s="13">
        <f t="shared" si="11"/>
        <v>0.30451759765205566</v>
      </c>
      <c r="K35" s="13">
        <f t="shared" si="12"/>
        <v>0.17747617744331357</v>
      </c>
      <c r="L35" s="13">
        <f t="shared" si="13"/>
        <v>0.13714239729823835</v>
      </c>
    </row>
    <row r="36" spans="1:12" x14ac:dyDescent="0.2">
      <c r="A36" s="14" t="s">
        <v>3</v>
      </c>
      <c r="B36" s="13">
        <f t="shared" si="3"/>
        <v>1</v>
      </c>
      <c r="C36" s="13">
        <f t="shared" si="4"/>
        <v>1</v>
      </c>
      <c r="D36" s="13">
        <f t="shared" si="5"/>
        <v>1</v>
      </c>
      <c r="E36" s="13">
        <f t="shared" si="6"/>
        <v>1</v>
      </c>
      <c r="F36" s="13">
        <f t="shared" si="7"/>
        <v>1</v>
      </c>
      <c r="G36" s="13">
        <f t="shared" si="8"/>
        <v>1</v>
      </c>
      <c r="H36" s="13">
        <f t="shared" si="9"/>
        <v>1</v>
      </c>
      <c r="I36" s="13">
        <f t="shared" si="10"/>
        <v>1</v>
      </c>
      <c r="J36" s="13">
        <f t="shared" si="11"/>
        <v>1</v>
      </c>
      <c r="K36" s="13">
        <f t="shared" si="12"/>
        <v>1</v>
      </c>
      <c r="L36" s="13">
        <f t="shared" si="13"/>
        <v>1</v>
      </c>
    </row>
  </sheetData>
  <mergeCells count="3">
    <mergeCell ref="A22:L22"/>
    <mergeCell ref="A1:L1"/>
    <mergeCell ref="A2:L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C853-1D18-4463-B75A-1120BF4B8F12}">
  <dimension ref="A1:E36"/>
  <sheetViews>
    <sheetView workbookViewId="0">
      <selection sqref="A1:E1"/>
    </sheetView>
  </sheetViews>
  <sheetFormatPr baseColWidth="10" defaultRowHeight="12.75" x14ac:dyDescent="0.2"/>
  <cols>
    <col min="1" max="1" width="25.85546875" bestFit="1" customWidth="1"/>
    <col min="2" max="5" width="11.42578125" style="1"/>
  </cols>
  <sheetData>
    <row r="1" spans="1:5" ht="15" x14ac:dyDescent="0.2">
      <c r="A1" s="40" t="s">
        <v>276</v>
      </c>
      <c r="B1" s="41"/>
      <c r="C1" s="41"/>
      <c r="D1" s="41"/>
      <c r="E1" s="42"/>
    </row>
    <row r="2" spans="1:5" ht="15" x14ac:dyDescent="0.2">
      <c r="A2" s="43" t="s">
        <v>244</v>
      </c>
      <c r="B2" s="44"/>
      <c r="C2" s="44"/>
      <c r="D2" s="44"/>
      <c r="E2" s="45"/>
    </row>
    <row r="3" spans="1:5" x14ac:dyDescent="0.2">
      <c r="A3" s="5" t="s">
        <v>241</v>
      </c>
      <c r="B3" s="5" t="s">
        <v>103</v>
      </c>
      <c r="C3" s="5" t="s">
        <v>103</v>
      </c>
      <c r="D3" s="5" t="s">
        <v>103</v>
      </c>
      <c r="E3" s="5" t="s">
        <v>103</v>
      </c>
    </row>
    <row r="4" spans="1:5" x14ac:dyDescent="0.2">
      <c r="A4" s="5" t="s">
        <v>242</v>
      </c>
      <c r="B4" s="5" t="s">
        <v>92</v>
      </c>
      <c r="C4" s="5" t="s">
        <v>106</v>
      </c>
      <c r="D4" s="5" t="s">
        <v>107</v>
      </c>
      <c r="E4" s="5" t="s">
        <v>96</v>
      </c>
    </row>
    <row r="5" spans="1:5" x14ac:dyDescent="0.2">
      <c r="A5" s="27" t="s">
        <v>222</v>
      </c>
      <c r="B5" s="8">
        <v>1727322</v>
      </c>
      <c r="C5" s="8">
        <v>1729322</v>
      </c>
      <c r="D5" s="8">
        <v>1725476</v>
      </c>
      <c r="E5" s="8">
        <v>1103115</v>
      </c>
    </row>
    <row r="6" spans="1:5" x14ac:dyDescent="0.2">
      <c r="A6" s="27" t="s">
        <v>223</v>
      </c>
      <c r="B6" s="8">
        <v>2354</v>
      </c>
      <c r="C6" s="8">
        <v>2356</v>
      </c>
      <c r="D6" s="8">
        <v>2351</v>
      </c>
      <c r="E6" s="8">
        <v>1503</v>
      </c>
    </row>
    <row r="7" spans="1:5" x14ac:dyDescent="0.2">
      <c r="A7" s="27" t="s">
        <v>224</v>
      </c>
      <c r="B7" s="8">
        <v>330139</v>
      </c>
      <c r="C7" s="8">
        <v>330506</v>
      </c>
      <c r="D7" s="8">
        <v>329786</v>
      </c>
      <c r="E7" s="8">
        <v>210836</v>
      </c>
    </row>
    <row r="8" spans="1:5" x14ac:dyDescent="0.2">
      <c r="A8" s="27" t="s">
        <v>225</v>
      </c>
      <c r="B8" s="8">
        <v>364196</v>
      </c>
      <c r="C8" s="8">
        <v>364601</v>
      </c>
      <c r="D8" s="8">
        <v>363807</v>
      </c>
      <c r="E8" s="8">
        <v>232585</v>
      </c>
    </row>
    <row r="9" spans="1:5" x14ac:dyDescent="0.2">
      <c r="A9" s="27" t="s">
        <v>226</v>
      </c>
      <c r="B9" s="8">
        <v>168536</v>
      </c>
      <c r="C9" s="8">
        <v>168724</v>
      </c>
      <c r="D9" s="8">
        <v>168356</v>
      </c>
      <c r="E9" s="8">
        <v>107632</v>
      </c>
    </row>
    <row r="10" spans="1:5" x14ac:dyDescent="0.2">
      <c r="A10" s="27" t="s">
        <v>227</v>
      </c>
      <c r="B10" s="8">
        <v>1209927</v>
      </c>
      <c r="C10" s="8">
        <v>1937240</v>
      </c>
      <c r="D10" s="8">
        <v>2904789</v>
      </c>
      <c r="E10" s="8">
        <v>543489</v>
      </c>
    </row>
    <row r="11" spans="1:5" x14ac:dyDescent="0.2">
      <c r="A11" s="27" t="s">
        <v>228</v>
      </c>
      <c r="B11" s="8">
        <v>26378</v>
      </c>
      <c r="C11" s="8">
        <v>26407</v>
      </c>
      <c r="D11" s="8">
        <v>26350</v>
      </c>
      <c r="E11" s="8">
        <v>16946</v>
      </c>
    </row>
    <row r="12" spans="1:5" x14ac:dyDescent="0.2">
      <c r="A12" s="27" t="s">
        <v>229</v>
      </c>
      <c r="B12" s="8">
        <v>2444144</v>
      </c>
      <c r="C12" s="8">
        <v>2446865</v>
      </c>
      <c r="D12" s="8">
        <v>2441533</v>
      </c>
      <c r="E12" s="8">
        <v>1560897</v>
      </c>
    </row>
    <row r="13" spans="1:5" x14ac:dyDescent="0.2">
      <c r="A13" s="4" t="s">
        <v>239</v>
      </c>
      <c r="B13" s="5">
        <f>SUM(B5:B12)</f>
        <v>6272996</v>
      </c>
      <c r="C13" s="5">
        <f t="shared" ref="C13:E13" si="0">SUM(C5:C12)</f>
        <v>7006021</v>
      </c>
      <c r="D13" s="5">
        <f t="shared" si="0"/>
        <v>7962448</v>
      </c>
      <c r="E13" s="5">
        <f t="shared" si="0"/>
        <v>3777003</v>
      </c>
    </row>
    <row r="14" spans="1:5" x14ac:dyDescent="0.2">
      <c r="A14" s="27" t="s">
        <v>230</v>
      </c>
      <c r="B14" s="8">
        <v>406883</v>
      </c>
      <c r="C14" s="8">
        <v>407336</v>
      </c>
      <c r="D14" s="8">
        <v>406448</v>
      </c>
      <c r="E14" s="8">
        <v>259847</v>
      </c>
    </row>
    <row r="15" spans="1:5" x14ac:dyDescent="0.2">
      <c r="A15" s="27" t="s">
        <v>231</v>
      </c>
      <c r="B15" s="8">
        <v>0</v>
      </c>
      <c r="C15" s="8">
        <v>0</v>
      </c>
      <c r="D15" s="8">
        <v>0</v>
      </c>
      <c r="E15" s="8">
        <v>0</v>
      </c>
    </row>
    <row r="16" spans="1:5" x14ac:dyDescent="0.2">
      <c r="A16" s="27" t="s">
        <v>232</v>
      </c>
      <c r="B16" s="8">
        <v>116378</v>
      </c>
      <c r="C16" s="8">
        <v>116507</v>
      </c>
      <c r="D16" s="8">
        <v>116253</v>
      </c>
      <c r="E16" s="8">
        <v>74322</v>
      </c>
    </row>
    <row r="17" spans="1:5" x14ac:dyDescent="0.2">
      <c r="A17" s="4" t="s">
        <v>240</v>
      </c>
      <c r="B17" s="5">
        <f>SUM(B14:B16)</f>
        <v>523261</v>
      </c>
      <c r="C17" s="5">
        <f t="shared" ref="C17:E17" si="1">SUM(C14:C16)</f>
        <v>523843</v>
      </c>
      <c r="D17" s="5">
        <f t="shared" si="1"/>
        <v>522701</v>
      </c>
      <c r="E17" s="5">
        <f t="shared" si="1"/>
        <v>334169</v>
      </c>
    </row>
    <row r="18" spans="1:5" x14ac:dyDescent="0.2">
      <c r="A18" s="4" t="s">
        <v>3</v>
      </c>
      <c r="B18" s="5">
        <f>+B13+B17</f>
        <v>6796257</v>
      </c>
      <c r="C18" s="5">
        <f t="shared" ref="C18:E18" si="2">+C13+C17</f>
        <v>7529864</v>
      </c>
      <c r="D18" s="5">
        <f t="shared" si="2"/>
        <v>8485149</v>
      </c>
      <c r="E18" s="5">
        <f t="shared" si="2"/>
        <v>4111172</v>
      </c>
    </row>
    <row r="19" spans="1:5" x14ac:dyDescent="0.2">
      <c r="A19" s="27" t="s">
        <v>4</v>
      </c>
      <c r="B19" s="8">
        <v>4536</v>
      </c>
      <c r="C19" s="8">
        <v>230</v>
      </c>
      <c r="D19" s="8">
        <v>126</v>
      </c>
      <c r="E19" s="8">
        <v>5300</v>
      </c>
    </row>
    <row r="20" spans="1:5" x14ac:dyDescent="0.2">
      <c r="A20" s="27" t="s">
        <v>5</v>
      </c>
      <c r="B20" s="8">
        <v>18</v>
      </c>
      <c r="C20" s="8">
        <v>4</v>
      </c>
      <c r="D20" s="8">
        <v>1</v>
      </c>
      <c r="E20" s="8">
        <v>3</v>
      </c>
    </row>
    <row r="22" spans="1:5" x14ac:dyDescent="0.2">
      <c r="A22" s="46" t="s">
        <v>248</v>
      </c>
      <c r="B22" s="47"/>
      <c r="C22" s="47"/>
      <c r="D22" s="47"/>
      <c r="E22" s="47"/>
    </row>
    <row r="23" spans="1:5" x14ac:dyDescent="0.2">
      <c r="A23" s="9" t="s">
        <v>249</v>
      </c>
      <c r="B23" s="10">
        <f>+B5/$B$18</f>
        <v>0.25415784011699383</v>
      </c>
      <c r="C23" s="10">
        <f>+C5/$C$18</f>
        <v>0.22966178406409465</v>
      </c>
      <c r="D23" s="10">
        <f>+D5/$D$18</f>
        <v>0.20335246911987048</v>
      </c>
      <c r="E23" s="10">
        <f>+E5/$E$18</f>
        <v>0.26832129621431555</v>
      </c>
    </row>
    <row r="24" spans="1:5" x14ac:dyDescent="0.2">
      <c r="A24" s="11" t="s">
        <v>250</v>
      </c>
      <c r="B24" s="10">
        <f t="shared" ref="B24:B36" si="3">+B6/$B$18</f>
        <v>3.4636712531618509E-4</v>
      </c>
      <c r="C24" s="10">
        <f t="shared" ref="C24:C36" si="4">+C6/$C$18</f>
        <v>3.1288745719710209E-4</v>
      </c>
      <c r="D24" s="10">
        <f t="shared" ref="D24:D36" si="5">+D6/$D$18</f>
        <v>2.7707232954895665E-4</v>
      </c>
      <c r="E24" s="10">
        <f t="shared" ref="E24:E36" si="6">+E6/$E$18</f>
        <v>3.6558917992241631E-4</v>
      </c>
    </row>
    <row r="25" spans="1:5" x14ac:dyDescent="0.2">
      <c r="A25" s="11" t="s">
        <v>251</v>
      </c>
      <c r="B25" s="10">
        <f t="shared" si="3"/>
        <v>4.8576591497349206E-2</v>
      </c>
      <c r="C25" s="10">
        <f t="shared" si="4"/>
        <v>4.3892691820197546E-2</v>
      </c>
      <c r="D25" s="10">
        <f t="shared" si="5"/>
        <v>3.8866259154671297E-2</v>
      </c>
      <c r="E25" s="10">
        <f t="shared" si="6"/>
        <v>5.1283672879655726E-2</v>
      </c>
    </row>
    <row r="26" spans="1:5" x14ac:dyDescent="0.2">
      <c r="A26" s="11" t="s">
        <v>252</v>
      </c>
      <c r="B26" s="10">
        <f t="shared" si="3"/>
        <v>5.3587732188467858E-2</v>
      </c>
      <c r="C26" s="10">
        <f t="shared" si="4"/>
        <v>4.8420662046485832E-2</v>
      </c>
      <c r="D26" s="10">
        <f t="shared" si="5"/>
        <v>4.2875735004771279E-2</v>
      </c>
      <c r="E26" s="10">
        <f t="shared" si="6"/>
        <v>5.6573891824521085E-2</v>
      </c>
    </row>
    <row r="27" spans="1:5" x14ac:dyDescent="0.2">
      <c r="A27" s="11" t="s">
        <v>253</v>
      </c>
      <c r="B27" s="10">
        <f t="shared" si="3"/>
        <v>2.4798355918559289E-2</v>
      </c>
      <c r="C27" s="10">
        <f t="shared" si="4"/>
        <v>2.2407310410918445E-2</v>
      </c>
      <c r="D27" s="10">
        <f t="shared" si="5"/>
        <v>1.984125440814298E-2</v>
      </c>
      <c r="E27" s="10">
        <f t="shared" si="6"/>
        <v>2.6180369004264476E-2</v>
      </c>
    </row>
    <row r="28" spans="1:5" x14ac:dyDescent="0.2">
      <c r="A28" s="11" t="s">
        <v>254</v>
      </c>
      <c r="B28" s="10">
        <f t="shared" si="3"/>
        <v>0.17802843535787419</v>
      </c>
      <c r="C28" s="10">
        <f t="shared" si="4"/>
        <v>0.25727423496626234</v>
      </c>
      <c r="D28" s="10">
        <f t="shared" si="5"/>
        <v>0.34233800726422131</v>
      </c>
      <c r="E28" s="10">
        <f t="shared" si="6"/>
        <v>0.13219806906643652</v>
      </c>
    </row>
    <row r="29" spans="1:5" x14ac:dyDescent="0.2">
      <c r="A29" s="11" t="s">
        <v>255</v>
      </c>
      <c r="B29" s="10">
        <f t="shared" si="3"/>
        <v>3.8812540491037933E-3</v>
      </c>
      <c r="C29" s="10">
        <f t="shared" si="4"/>
        <v>3.5069690501714243E-3</v>
      </c>
      <c r="D29" s="10">
        <f t="shared" si="5"/>
        <v>3.1054257267609563E-3</v>
      </c>
      <c r="E29" s="10">
        <f t="shared" si="6"/>
        <v>4.1219389507420271E-3</v>
      </c>
    </row>
    <row r="30" spans="1:5" x14ac:dyDescent="0.2">
      <c r="A30" s="11" t="s">
        <v>256</v>
      </c>
      <c r="B30" s="10">
        <f t="shared" si="3"/>
        <v>0.3596308968304171</v>
      </c>
      <c r="C30" s="10">
        <f t="shared" si="4"/>
        <v>0.32495474021841564</v>
      </c>
      <c r="D30" s="10">
        <f t="shared" si="5"/>
        <v>0.28774191236948227</v>
      </c>
      <c r="E30" s="10">
        <f t="shared" si="6"/>
        <v>0.37967202539811035</v>
      </c>
    </row>
    <row r="31" spans="1:5" x14ac:dyDescent="0.2">
      <c r="A31" s="12" t="s">
        <v>257</v>
      </c>
      <c r="B31" s="13">
        <f t="shared" si="3"/>
        <v>0.92300747308408138</v>
      </c>
      <c r="C31" s="13">
        <f t="shared" si="4"/>
        <v>0.93043128003374298</v>
      </c>
      <c r="D31" s="13">
        <f t="shared" si="5"/>
        <v>0.93839813537746952</v>
      </c>
      <c r="E31" s="13">
        <f t="shared" si="6"/>
        <v>0.91871685251796809</v>
      </c>
    </row>
    <row r="32" spans="1:5" x14ac:dyDescent="0.2">
      <c r="A32" s="11" t="s">
        <v>258</v>
      </c>
      <c r="B32" s="10">
        <f t="shared" si="3"/>
        <v>5.9868689485992069E-2</v>
      </c>
      <c r="C32" s="10">
        <f t="shared" si="4"/>
        <v>5.4096063355194728E-2</v>
      </c>
      <c r="D32" s="10">
        <f t="shared" si="5"/>
        <v>4.7901103445561179E-2</v>
      </c>
      <c r="E32" s="10">
        <f t="shared" si="6"/>
        <v>6.3205090908383305E-2</v>
      </c>
    </row>
    <row r="33" spans="1:5" x14ac:dyDescent="0.2">
      <c r="A33" s="11" t="s">
        <v>259</v>
      </c>
      <c r="B33" s="10">
        <f t="shared" si="3"/>
        <v>0</v>
      </c>
      <c r="C33" s="10">
        <f t="shared" si="4"/>
        <v>0</v>
      </c>
      <c r="D33" s="10">
        <f t="shared" si="5"/>
        <v>0</v>
      </c>
      <c r="E33" s="10">
        <f t="shared" si="6"/>
        <v>0</v>
      </c>
    </row>
    <row r="34" spans="1:5" x14ac:dyDescent="0.2">
      <c r="A34" s="11" t="s">
        <v>260</v>
      </c>
      <c r="B34" s="10">
        <f t="shared" si="3"/>
        <v>1.7123837429926504E-2</v>
      </c>
      <c r="C34" s="10">
        <f t="shared" si="4"/>
        <v>1.5472656611062298E-2</v>
      </c>
      <c r="D34" s="10">
        <f t="shared" si="5"/>
        <v>1.3700761176969315E-2</v>
      </c>
      <c r="E34" s="10">
        <f t="shared" si="6"/>
        <v>1.8078056573648586E-2</v>
      </c>
    </row>
    <row r="35" spans="1:5" x14ac:dyDescent="0.2">
      <c r="A35" s="12" t="s">
        <v>261</v>
      </c>
      <c r="B35" s="13">
        <f t="shared" si="3"/>
        <v>7.6992526915918569E-2</v>
      </c>
      <c r="C35" s="13">
        <f t="shared" si="4"/>
        <v>6.956871996625702E-2</v>
      </c>
      <c r="D35" s="13">
        <f t="shared" si="5"/>
        <v>6.1601864622530492E-2</v>
      </c>
      <c r="E35" s="13">
        <f t="shared" si="6"/>
        <v>8.1283147482031887E-2</v>
      </c>
    </row>
    <row r="36" spans="1:5" x14ac:dyDescent="0.2">
      <c r="A36" s="14" t="s">
        <v>3</v>
      </c>
      <c r="B36" s="13">
        <f t="shared" si="3"/>
        <v>1</v>
      </c>
      <c r="C36" s="13">
        <f t="shared" si="4"/>
        <v>1</v>
      </c>
      <c r="D36" s="13">
        <f t="shared" si="5"/>
        <v>1</v>
      </c>
      <c r="E36" s="13">
        <f t="shared" si="6"/>
        <v>1</v>
      </c>
    </row>
  </sheetData>
  <mergeCells count="3">
    <mergeCell ref="A1:E1"/>
    <mergeCell ref="A2:E2"/>
    <mergeCell ref="A22:E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F9C0-5D37-4E96-B0E7-0771E5E4C53C}">
  <dimension ref="A1:AD36"/>
  <sheetViews>
    <sheetView zoomScaleNormal="100" workbookViewId="0">
      <selection sqref="A1:AC1"/>
    </sheetView>
  </sheetViews>
  <sheetFormatPr baseColWidth="10" defaultRowHeight="12.75" x14ac:dyDescent="0.2"/>
  <cols>
    <col min="1" max="1" width="25.85546875" style="2" bestFit="1" customWidth="1"/>
    <col min="2" max="29" width="11.42578125" style="3"/>
  </cols>
  <sheetData>
    <row r="1" spans="1:30" ht="15" x14ac:dyDescent="0.2">
      <c r="A1" s="38" t="s">
        <v>277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40"/>
      <c r="AD1" s="28"/>
    </row>
    <row r="2" spans="1:30" ht="15" x14ac:dyDescent="0.2">
      <c r="A2" s="35" t="s">
        <v>244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0" s="29" customFormat="1" ht="63.75" x14ac:dyDescent="0.2">
      <c r="A3" s="6" t="s">
        <v>241</v>
      </c>
      <c r="B3" s="6" t="s">
        <v>99</v>
      </c>
      <c r="C3" s="6" t="s">
        <v>174</v>
      </c>
      <c r="D3" s="6" t="s">
        <v>88</v>
      </c>
      <c r="E3" s="6" t="s">
        <v>278</v>
      </c>
      <c r="F3" s="6" t="s">
        <v>108</v>
      </c>
      <c r="G3" s="6" t="s">
        <v>279</v>
      </c>
      <c r="H3" s="6" t="s">
        <v>174</v>
      </c>
      <c r="I3" s="6" t="s">
        <v>174</v>
      </c>
      <c r="J3" s="6" t="s">
        <v>174</v>
      </c>
      <c r="K3" s="6" t="s">
        <v>280</v>
      </c>
      <c r="L3" s="6" t="s">
        <v>281</v>
      </c>
      <c r="M3" s="6" t="s">
        <v>282</v>
      </c>
      <c r="N3" s="6" t="s">
        <v>88</v>
      </c>
      <c r="O3" s="6" t="s">
        <v>283</v>
      </c>
      <c r="P3" s="6" t="s">
        <v>114</v>
      </c>
      <c r="Q3" s="6" t="s">
        <v>284</v>
      </c>
      <c r="R3" s="6" t="s">
        <v>78</v>
      </c>
      <c r="S3" s="6" t="s">
        <v>74</v>
      </c>
      <c r="T3" s="6" t="s">
        <v>94</v>
      </c>
      <c r="U3" s="6" t="s">
        <v>174</v>
      </c>
      <c r="V3" s="6" t="s">
        <v>174</v>
      </c>
      <c r="W3" s="6" t="s">
        <v>94</v>
      </c>
      <c r="X3" s="6" t="s">
        <v>285</v>
      </c>
      <c r="Y3" s="6" t="s">
        <v>174</v>
      </c>
      <c r="Z3" s="6" t="s">
        <v>286</v>
      </c>
      <c r="AA3" s="6" t="s">
        <v>88</v>
      </c>
      <c r="AB3" s="6" t="s">
        <v>74</v>
      </c>
      <c r="AC3" s="6" t="s">
        <v>287</v>
      </c>
    </row>
    <row r="4" spans="1:30" x14ac:dyDescent="0.2">
      <c r="A4" s="5" t="s">
        <v>242</v>
      </c>
      <c r="B4" s="5" t="s">
        <v>100</v>
      </c>
      <c r="C4" s="5" t="s">
        <v>176</v>
      </c>
      <c r="D4" s="5" t="s">
        <v>89</v>
      </c>
      <c r="E4" s="5" t="s">
        <v>62</v>
      </c>
      <c r="F4" s="5" t="s">
        <v>109</v>
      </c>
      <c r="G4" s="5" t="s">
        <v>92</v>
      </c>
      <c r="H4" s="5" t="s">
        <v>179</v>
      </c>
      <c r="I4" s="5" t="s">
        <v>106</v>
      </c>
      <c r="J4" s="5" t="s">
        <v>180</v>
      </c>
      <c r="K4" s="5" t="s">
        <v>73</v>
      </c>
      <c r="L4" s="5" t="s">
        <v>45</v>
      </c>
      <c r="M4" s="5" t="s">
        <v>14</v>
      </c>
      <c r="N4" s="5" t="s">
        <v>15</v>
      </c>
      <c r="O4" s="5" t="s">
        <v>102</v>
      </c>
      <c r="P4" s="5" t="s">
        <v>116</v>
      </c>
      <c r="Q4" s="5" t="s">
        <v>112</v>
      </c>
      <c r="R4" s="5" t="s">
        <v>80</v>
      </c>
      <c r="S4" s="5" t="s">
        <v>76</v>
      </c>
      <c r="T4" s="5" t="s">
        <v>97</v>
      </c>
      <c r="U4" s="5" t="s">
        <v>178</v>
      </c>
      <c r="V4" s="5" t="s">
        <v>181</v>
      </c>
      <c r="W4" s="5" t="s">
        <v>98</v>
      </c>
      <c r="X4" s="5" t="s">
        <v>96</v>
      </c>
      <c r="Y4" s="5" t="s">
        <v>177</v>
      </c>
      <c r="Z4" s="5" t="s">
        <v>28</v>
      </c>
      <c r="AA4" s="5" t="s">
        <v>87</v>
      </c>
      <c r="AB4" s="5" t="s">
        <v>77</v>
      </c>
      <c r="AC4" s="5" t="s">
        <v>56</v>
      </c>
    </row>
    <row r="5" spans="1:30" x14ac:dyDescent="0.2">
      <c r="A5" s="27" t="s">
        <v>222</v>
      </c>
      <c r="B5" s="8">
        <v>504808</v>
      </c>
      <c r="C5" s="8">
        <v>6456523</v>
      </c>
      <c r="D5" s="8">
        <v>311007</v>
      </c>
      <c r="E5" s="8">
        <v>557514.6</v>
      </c>
      <c r="F5" s="8">
        <v>152729</v>
      </c>
      <c r="G5" s="8">
        <v>2047964.5</v>
      </c>
      <c r="H5" s="8">
        <v>2702705</v>
      </c>
      <c r="I5" s="8">
        <v>6744868</v>
      </c>
      <c r="J5" s="8">
        <v>1583619</v>
      </c>
      <c r="K5" s="8">
        <v>227129</v>
      </c>
      <c r="L5" s="8">
        <v>277757.25</v>
      </c>
      <c r="M5" s="8">
        <v>255880.1</v>
      </c>
      <c r="N5" s="8">
        <v>540670</v>
      </c>
      <c r="O5" s="8">
        <v>166509</v>
      </c>
      <c r="P5" s="8">
        <v>384991</v>
      </c>
      <c r="Q5" s="8">
        <v>632280.19999999995</v>
      </c>
      <c r="R5" s="8">
        <v>2369235</v>
      </c>
      <c r="S5" s="8">
        <v>503991</v>
      </c>
      <c r="T5" s="8">
        <v>3560555</v>
      </c>
      <c r="U5" s="8">
        <v>3177453</v>
      </c>
      <c r="V5" s="8">
        <v>1660496</v>
      </c>
      <c r="W5" s="8">
        <v>2475829</v>
      </c>
      <c r="X5" s="8">
        <v>627716.5</v>
      </c>
      <c r="Y5" s="8">
        <v>4173751</v>
      </c>
      <c r="Z5" s="8">
        <v>94455.5</v>
      </c>
      <c r="AA5" s="8">
        <v>440937</v>
      </c>
      <c r="AB5" s="8">
        <v>249063</v>
      </c>
      <c r="AC5" s="8">
        <v>696043.83333333337</v>
      </c>
    </row>
    <row r="6" spans="1:30" x14ac:dyDescent="0.2">
      <c r="A6" s="27" t="s">
        <v>223</v>
      </c>
      <c r="B6" s="8">
        <v>81520</v>
      </c>
      <c r="C6" s="8">
        <v>2280594</v>
      </c>
      <c r="D6" s="8">
        <v>424978</v>
      </c>
      <c r="E6" s="8">
        <v>385734</v>
      </c>
      <c r="F6" s="8">
        <v>118430</v>
      </c>
      <c r="G6" s="8">
        <v>1339284</v>
      </c>
      <c r="H6" s="8">
        <v>811573</v>
      </c>
      <c r="I6" s="8">
        <v>1216716</v>
      </c>
      <c r="J6" s="8">
        <v>1243657</v>
      </c>
      <c r="K6" s="8">
        <v>87602</v>
      </c>
      <c r="L6" s="8">
        <v>109806.25</v>
      </c>
      <c r="M6" s="8">
        <v>190089</v>
      </c>
      <c r="N6" s="8">
        <v>393623</v>
      </c>
      <c r="O6" s="8">
        <v>45220</v>
      </c>
      <c r="P6" s="8">
        <v>58632</v>
      </c>
      <c r="Q6" s="8">
        <v>160552.79999999999</v>
      </c>
      <c r="R6" s="8">
        <v>5413173</v>
      </c>
      <c r="S6" s="8">
        <v>447378</v>
      </c>
      <c r="T6" s="8">
        <v>339556</v>
      </c>
      <c r="U6" s="8">
        <v>1401517</v>
      </c>
      <c r="V6" s="8">
        <v>668988</v>
      </c>
      <c r="W6" s="8">
        <v>254000</v>
      </c>
      <c r="X6" s="8">
        <v>67656.5</v>
      </c>
      <c r="Y6" s="8">
        <v>1985653</v>
      </c>
      <c r="Z6" s="8">
        <v>101536.5</v>
      </c>
      <c r="AA6" s="8">
        <v>210059</v>
      </c>
      <c r="AB6" s="8">
        <v>172564</v>
      </c>
      <c r="AC6" s="8">
        <v>355016.83333333331</v>
      </c>
    </row>
    <row r="7" spans="1:30" x14ac:dyDescent="0.2">
      <c r="A7" s="27" t="s">
        <v>224</v>
      </c>
      <c r="B7" s="8">
        <v>67300</v>
      </c>
      <c r="C7" s="8">
        <v>909831</v>
      </c>
      <c r="D7" s="8">
        <v>197405</v>
      </c>
      <c r="E7" s="8">
        <v>60743.6</v>
      </c>
      <c r="F7" s="8">
        <v>24203</v>
      </c>
      <c r="G7" s="8">
        <v>412651.5</v>
      </c>
      <c r="H7" s="8">
        <v>909831</v>
      </c>
      <c r="I7" s="8">
        <v>909831</v>
      </c>
      <c r="J7" s="8">
        <v>909831</v>
      </c>
      <c r="K7" s="8">
        <v>55030.400000000001</v>
      </c>
      <c r="L7" s="8">
        <v>88491</v>
      </c>
      <c r="M7" s="8">
        <v>70675</v>
      </c>
      <c r="N7" s="8">
        <v>83796</v>
      </c>
      <c r="O7" s="8">
        <v>38322.5</v>
      </c>
      <c r="P7" s="8">
        <v>33694</v>
      </c>
      <c r="Q7" s="8">
        <v>56151.4</v>
      </c>
      <c r="R7" s="8">
        <v>7188154</v>
      </c>
      <c r="S7" s="8">
        <v>140461</v>
      </c>
      <c r="T7" s="8">
        <v>2997176</v>
      </c>
      <c r="U7" s="8">
        <v>909831</v>
      </c>
      <c r="V7" s="8">
        <v>809831</v>
      </c>
      <c r="W7" s="8">
        <v>1802354</v>
      </c>
      <c r="X7" s="8">
        <v>401898</v>
      </c>
      <c r="Y7" s="8">
        <v>909831</v>
      </c>
      <c r="Z7" s="8">
        <v>37258</v>
      </c>
      <c r="AA7" s="8">
        <v>61390</v>
      </c>
      <c r="AB7" s="8">
        <v>57103</v>
      </c>
      <c r="AC7" s="8">
        <v>194966.16666666666</v>
      </c>
    </row>
    <row r="8" spans="1:30" x14ac:dyDescent="0.2">
      <c r="A8" s="27" t="s">
        <v>225</v>
      </c>
      <c r="B8" s="8">
        <v>338144</v>
      </c>
      <c r="C8" s="8">
        <v>6371585</v>
      </c>
      <c r="D8" s="8">
        <v>875563</v>
      </c>
      <c r="E8" s="8">
        <v>1149296.6000000001</v>
      </c>
      <c r="F8" s="8">
        <v>93379</v>
      </c>
      <c r="G8" s="8">
        <v>960996.5</v>
      </c>
      <c r="H8" s="8">
        <v>2352585</v>
      </c>
      <c r="I8" s="8">
        <v>844541</v>
      </c>
      <c r="J8" s="8">
        <v>12487823</v>
      </c>
      <c r="K8" s="8">
        <v>163490.20000000001</v>
      </c>
      <c r="L8" s="8">
        <v>168552.25</v>
      </c>
      <c r="M8" s="8">
        <v>204161.5</v>
      </c>
      <c r="N8" s="8">
        <v>500587</v>
      </c>
      <c r="O8" s="8">
        <v>74680.5</v>
      </c>
      <c r="P8" s="8">
        <v>122312</v>
      </c>
      <c r="Q8" s="8">
        <v>214308.6</v>
      </c>
      <c r="R8" s="8">
        <v>10106307</v>
      </c>
      <c r="S8" s="8">
        <v>147732</v>
      </c>
      <c r="T8" s="8">
        <v>1708948</v>
      </c>
      <c r="U8" s="8">
        <v>3920975</v>
      </c>
      <c r="V8" s="8">
        <v>0</v>
      </c>
      <c r="W8" s="8">
        <v>945607</v>
      </c>
      <c r="X8" s="8">
        <v>602879</v>
      </c>
      <c r="Y8" s="8">
        <v>7841951</v>
      </c>
      <c r="Z8" s="8">
        <v>95303</v>
      </c>
      <c r="AA8" s="8">
        <v>860000</v>
      </c>
      <c r="AB8" s="8">
        <v>191550</v>
      </c>
      <c r="AC8" s="8">
        <v>275212</v>
      </c>
    </row>
    <row r="9" spans="1:30" x14ac:dyDescent="0.2">
      <c r="A9" s="27" t="s">
        <v>226</v>
      </c>
      <c r="B9" s="8">
        <v>0</v>
      </c>
      <c r="C9" s="8">
        <v>18521</v>
      </c>
      <c r="D9" s="8">
        <v>0</v>
      </c>
      <c r="E9" s="8">
        <v>0</v>
      </c>
      <c r="F9" s="8">
        <v>0</v>
      </c>
      <c r="G9" s="8">
        <v>10610.5</v>
      </c>
      <c r="H9" s="8">
        <v>18521</v>
      </c>
      <c r="I9" s="8">
        <v>37043</v>
      </c>
      <c r="J9" s="8">
        <v>18521</v>
      </c>
      <c r="K9" s="8">
        <v>12578.4</v>
      </c>
      <c r="L9" s="8">
        <v>4865.75</v>
      </c>
      <c r="M9" s="8">
        <v>10440.4</v>
      </c>
      <c r="N9" s="8">
        <v>0</v>
      </c>
      <c r="O9" s="8">
        <v>11300.5</v>
      </c>
      <c r="P9" s="8">
        <v>19100</v>
      </c>
      <c r="Q9" s="8">
        <v>15931.8</v>
      </c>
      <c r="R9" s="8">
        <v>522829</v>
      </c>
      <c r="S9" s="8">
        <v>0</v>
      </c>
      <c r="T9" s="8">
        <v>0</v>
      </c>
      <c r="U9" s="8">
        <v>18521</v>
      </c>
      <c r="V9" s="8">
        <v>55564</v>
      </c>
      <c r="W9" s="8">
        <v>0</v>
      </c>
      <c r="X9" s="8">
        <v>21470.5</v>
      </c>
      <c r="Y9" s="8">
        <v>18521</v>
      </c>
      <c r="Z9" s="8">
        <v>0</v>
      </c>
      <c r="AA9" s="8">
        <v>0</v>
      </c>
      <c r="AB9" s="8">
        <v>0</v>
      </c>
      <c r="AC9" s="8">
        <v>4043.3333333333335</v>
      </c>
    </row>
    <row r="10" spans="1:30" x14ac:dyDescent="0.2">
      <c r="A10" s="27" t="s">
        <v>227</v>
      </c>
      <c r="B10" s="8">
        <v>1468000</v>
      </c>
      <c r="C10" s="8">
        <v>3000000</v>
      </c>
      <c r="D10" s="8">
        <v>1361236</v>
      </c>
      <c r="E10" s="8">
        <v>776547.2</v>
      </c>
      <c r="F10" s="8">
        <v>809124</v>
      </c>
      <c r="G10" s="8">
        <v>4071954</v>
      </c>
      <c r="H10" s="8">
        <v>2200000</v>
      </c>
      <c r="I10" s="8">
        <v>4320000</v>
      </c>
      <c r="J10" s="8">
        <v>2200000</v>
      </c>
      <c r="K10" s="8">
        <v>588554.6</v>
      </c>
      <c r="L10" s="8">
        <v>391833.5</v>
      </c>
      <c r="M10" s="8">
        <v>485204.8</v>
      </c>
      <c r="N10" s="8">
        <v>1585096</v>
      </c>
      <c r="O10" s="8">
        <v>556781</v>
      </c>
      <c r="P10" s="8">
        <v>803405</v>
      </c>
      <c r="Q10" s="8">
        <v>797547.2</v>
      </c>
      <c r="R10" s="8">
        <v>6473064</v>
      </c>
      <c r="S10" s="8">
        <v>3805361</v>
      </c>
      <c r="T10" s="8">
        <v>1019561</v>
      </c>
      <c r="U10" s="8">
        <v>2600000</v>
      </c>
      <c r="V10" s="8">
        <v>5600000</v>
      </c>
      <c r="W10" s="8">
        <v>740000</v>
      </c>
      <c r="X10" s="8">
        <v>1215642.5</v>
      </c>
      <c r="Y10" s="8">
        <v>4600000</v>
      </c>
      <c r="Z10" s="8">
        <v>661603</v>
      </c>
      <c r="AA10" s="8">
        <v>990000</v>
      </c>
      <c r="AB10" s="8">
        <v>721258</v>
      </c>
      <c r="AC10" s="8">
        <v>1091506.5</v>
      </c>
    </row>
    <row r="11" spans="1:30" x14ac:dyDescent="0.2">
      <c r="A11" s="27" t="s">
        <v>228</v>
      </c>
      <c r="B11" s="8">
        <v>0</v>
      </c>
      <c r="C11" s="8">
        <v>0</v>
      </c>
      <c r="D11" s="8">
        <v>513136</v>
      </c>
      <c r="E11" s="8">
        <v>162838.6</v>
      </c>
      <c r="F11" s="8">
        <v>0</v>
      </c>
      <c r="G11" s="8">
        <v>367713.5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12650.7</v>
      </c>
      <c r="N11" s="8">
        <v>0</v>
      </c>
      <c r="O11" s="8">
        <v>15270</v>
      </c>
      <c r="P11" s="8">
        <v>30540</v>
      </c>
      <c r="Q11" s="8">
        <v>143717.79999999999</v>
      </c>
      <c r="R11" s="8">
        <v>1526967</v>
      </c>
      <c r="S11" s="8">
        <v>0</v>
      </c>
      <c r="T11" s="8">
        <v>33411</v>
      </c>
      <c r="U11" s="8">
        <v>0</v>
      </c>
      <c r="V11" s="8">
        <v>0</v>
      </c>
      <c r="W11" s="8">
        <v>26061</v>
      </c>
      <c r="X11" s="8">
        <v>612838</v>
      </c>
      <c r="Y11" s="8">
        <v>0</v>
      </c>
      <c r="Z11" s="8">
        <v>0</v>
      </c>
      <c r="AA11" s="8">
        <v>25040</v>
      </c>
      <c r="AB11" s="8">
        <v>0</v>
      </c>
      <c r="AC11" s="8">
        <v>49065</v>
      </c>
    </row>
    <row r="12" spans="1:30" x14ac:dyDescent="0.2">
      <c r="A12" s="27" t="s">
        <v>229</v>
      </c>
      <c r="B12" s="8">
        <v>6862441</v>
      </c>
      <c r="C12" s="8">
        <v>4574471</v>
      </c>
      <c r="D12" s="8">
        <v>0</v>
      </c>
      <c r="E12" s="8">
        <v>587436.6</v>
      </c>
      <c r="F12" s="8">
        <v>208555</v>
      </c>
      <c r="G12" s="8">
        <v>519939.5</v>
      </c>
      <c r="H12" s="8">
        <v>1960488</v>
      </c>
      <c r="I12" s="8">
        <v>3920975</v>
      </c>
      <c r="J12" s="8">
        <v>0</v>
      </c>
      <c r="K12" s="8">
        <v>0</v>
      </c>
      <c r="L12" s="8">
        <v>67779.5</v>
      </c>
      <c r="M12" s="8">
        <v>33969.699999999997</v>
      </c>
      <c r="N12" s="8">
        <v>0</v>
      </c>
      <c r="O12" s="8">
        <v>0</v>
      </c>
      <c r="P12" s="8">
        <v>0</v>
      </c>
      <c r="Q12" s="8">
        <v>1364</v>
      </c>
      <c r="R12" s="8">
        <v>1948091</v>
      </c>
      <c r="S12" s="8">
        <v>0</v>
      </c>
      <c r="T12" s="8">
        <v>559906</v>
      </c>
      <c r="U12" s="8">
        <v>9602438</v>
      </c>
      <c r="V12" s="8">
        <v>12189560</v>
      </c>
      <c r="W12" s="8">
        <v>22393</v>
      </c>
      <c r="X12" s="8">
        <v>14978.5</v>
      </c>
      <c r="Y12" s="8">
        <v>17644389</v>
      </c>
      <c r="Z12" s="8">
        <v>0</v>
      </c>
      <c r="AA12" s="8">
        <v>0</v>
      </c>
      <c r="AB12" s="8">
        <v>0</v>
      </c>
      <c r="AC12" s="8">
        <v>144389.16666666666</v>
      </c>
    </row>
    <row r="13" spans="1:30" x14ac:dyDescent="0.2">
      <c r="A13" s="4" t="s">
        <v>239</v>
      </c>
      <c r="B13" s="5">
        <f>SUM(B5:B12)</f>
        <v>9322213</v>
      </c>
      <c r="C13" s="5">
        <f t="shared" ref="C13:AC13" si="0">SUM(C5:C12)</f>
        <v>23611525</v>
      </c>
      <c r="D13" s="5">
        <f t="shared" si="0"/>
        <v>3683325</v>
      </c>
      <c r="E13" s="5">
        <f t="shared" si="0"/>
        <v>3680111.2</v>
      </c>
      <c r="F13" s="5">
        <f t="shared" si="0"/>
        <v>1406420</v>
      </c>
      <c r="G13" s="5">
        <f t="shared" si="0"/>
        <v>9731114</v>
      </c>
      <c r="H13" s="5">
        <f t="shared" si="0"/>
        <v>10955703</v>
      </c>
      <c r="I13" s="5">
        <f t="shared" si="0"/>
        <v>17993974</v>
      </c>
      <c r="J13" s="5">
        <f t="shared" si="0"/>
        <v>18443451</v>
      </c>
      <c r="K13" s="5">
        <f t="shared" si="0"/>
        <v>1134384.6000000001</v>
      </c>
      <c r="L13" s="5">
        <f t="shared" si="0"/>
        <v>1109085.5</v>
      </c>
      <c r="M13" s="5">
        <f t="shared" si="0"/>
        <v>1263071.2</v>
      </c>
      <c r="N13" s="5">
        <f t="shared" si="0"/>
        <v>3103772</v>
      </c>
      <c r="O13" s="5">
        <f t="shared" si="0"/>
        <v>908083.5</v>
      </c>
      <c r="P13" s="5">
        <f t="shared" si="0"/>
        <v>1452674</v>
      </c>
      <c r="Q13" s="5">
        <f t="shared" si="0"/>
        <v>2021853.8</v>
      </c>
      <c r="R13" s="5">
        <f t="shared" si="0"/>
        <v>35547820</v>
      </c>
      <c r="S13" s="5">
        <f t="shared" si="0"/>
        <v>5044923</v>
      </c>
      <c r="T13" s="5">
        <f t="shared" si="0"/>
        <v>10219113</v>
      </c>
      <c r="U13" s="5">
        <f t="shared" si="0"/>
        <v>21630735</v>
      </c>
      <c r="V13" s="5">
        <f t="shared" si="0"/>
        <v>20984439</v>
      </c>
      <c r="W13" s="5">
        <f t="shared" si="0"/>
        <v>6266244</v>
      </c>
      <c r="X13" s="5">
        <f t="shared" si="0"/>
        <v>3565079.5</v>
      </c>
      <c r="Y13" s="5">
        <f t="shared" si="0"/>
        <v>37174096</v>
      </c>
      <c r="Z13" s="5">
        <f t="shared" si="0"/>
        <v>990156</v>
      </c>
      <c r="AA13" s="5">
        <f t="shared" si="0"/>
        <v>2587426</v>
      </c>
      <c r="AB13" s="5">
        <f t="shared" si="0"/>
        <v>1391538</v>
      </c>
      <c r="AC13" s="5">
        <f t="shared" si="0"/>
        <v>2810242.8333333335</v>
      </c>
    </row>
    <row r="14" spans="1:30" x14ac:dyDescent="0.2">
      <c r="A14" s="27" t="s">
        <v>230</v>
      </c>
      <c r="B14" s="8">
        <v>740513</v>
      </c>
      <c r="C14" s="8">
        <v>590686</v>
      </c>
      <c r="D14" s="8">
        <v>1100000</v>
      </c>
      <c r="E14" s="8">
        <v>652341</v>
      </c>
      <c r="F14" s="8">
        <v>417962</v>
      </c>
      <c r="G14" s="8">
        <v>694614.5</v>
      </c>
      <c r="H14" s="8">
        <v>515823</v>
      </c>
      <c r="I14" s="8">
        <v>886029</v>
      </c>
      <c r="J14" s="8">
        <v>0</v>
      </c>
      <c r="K14" s="8">
        <v>124457</v>
      </c>
      <c r="L14" s="8">
        <v>267899.25</v>
      </c>
      <c r="M14" s="8">
        <v>200307.7</v>
      </c>
      <c r="N14" s="8">
        <v>26591</v>
      </c>
      <c r="O14" s="8">
        <v>233398.5</v>
      </c>
      <c r="P14" s="8">
        <v>329820</v>
      </c>
      <c r="Q14" s="8">
        <v>412816.2</v>
      </c>
      <c r="R14" s="8">
        <v>0</v>
      </c>
      <c r="S14" s="8">
        <v>187178</v>
      </c>
      <c r="T14" s="8">
        <v>1414682</v>
      </c>
      <c r="U14" s="8">
        <v>1137171</v>
      </c>
      <c r="V14" s="8">
        <v>1657402</v>
      </c>
      <c r="W14" s="8">
        <v>1326814</v>
      </c>
      <c r="X14" s="8">
        <v>490626</v>
      </c>
      <c r="Y14" s="8">
        <v>1896529</v>
      </c>
      <c r="Z14" s="8">
        <v>94837</v>
      </c>
      <c r="AA14" s="8">
        <v>95228</v>
      </c>
      <c r="AB14" s="8">
        <v>267088</v>
      </c>
      <c r="AC14" s="8">
        <v>723489.33333333337</v>
      </c>
    </row>
    <row r="15" spans="1:30" x14ac:dyDescent="0.2">
      <c r="A15" s="27" t="s">
        <v>231</v>
      </c>
      <c r="B15" s="8">
        <v>47151</v>
      </c>
      <c r="C15" s="8">
        <v>0</v>
      </c>
      <c r="D15" s="8">
        <v>0</v>
      </c>
      <c r="E15" s="8">
        <v>38150</v>
      </c>
      <c r="F15" s="8">
        <v>0</v>
      </c>
      <c r="G15" s="8">
        <v>13813.5</v>
      </c>
      <c r="H15" s="8">
        <v>0</v>
      </c>
      <c r="I15" s="8">
        <v>0</v>
      </c>
      <c r="J15" s="8">
        <v>0</v>
      </c>
      <c r="K15" s="8">
        <v>10344.200000000001</v>
      </c>
      <c r="L15" s="8">
        <v>6363.25</v>
      </c>
      <c r="M15" s="8">
        <v>12014.5</v>
      </c>
      <c r="N15" s="8">
        <v>0</v>
      </c>
      <c r="O15" s="8">
        <v>13981</v>
      </c>
      <c r="P15" s="8">
        <v>27962</v>
      </c>
      <c r="Q15" s="8">
        <v>19867.2</v>
      </c>
      <c r="R15" s="8">
        <v>0</v>
      </c>
      <c r="S15" s="8">
        <v>576241</v>
      </c>
      <c r="T15" s="8">
        <v>0</v>
      </c>
      <c r="U15" s="8">
        <v>0</v>
      </c>
      <c r="V15" s="8">
        <v>0</v>
      </c>
      <c r="W15" s="8">
        <v>0</v>
      </c>
      <c r="X15" s="8">
        <v>32122</v>
      </c>
      <c r="Y15" s="8">
        <v>0</v>
      </c>
      <c r="Z15" s="8">
        <v>4566.5</v>
      </c>
      <c r="AA15" s="8">
        <v>0</v>
      </c>
      <c r="AB15" s="8">
        <v>25238</v>
      </c>
      <c r="AC15" s="8">
        <v>12554.666666666666</v>
      </c>
    </row>
    <row r="16" spans="1:30" x14ac:dyDescent="0.2">
      <c r="A16" s="27" t="s">
        <v>232</v>
      </c>
      <c r="B16" s="8">
        <v>5345</v>
      </c>
      <c r="C16" s="8">
        <v>100828</v>
      </c>
      <c r="D16" s="8">
        <v>0</v>
      </c>
      <c r="E16" s="8">
        <v>59211.8</v>
      </c>
      <c r="F16" s="8">
        <v>88145</v>
      </c>
      <c r="G16" s="8">
        <v>302354.5</v>
      </c>
      <c r="H16" s="8">
        <v>105869</v>
      </c>
      <c r="I16" s="8">
        <v>65538</v>
      </c>
      <c r="J16" s="8">
        <v>0</v>
      </c>
      <c r="K16" s="8">
        <v>1135.4000000000001</v>
      </c>
      <c r="L16" s="8">
        <v>2302.25</v>
      </c>
      <c r="M16" s="8">
        <v>5729.2</v>
      </c>
      <c r="N16" s="8">
        <v>0</v>
      </c>
      <c r="O16" s="8">
        <v>19221.5</v>
      </c>
      <c r="P16" s="8">
        <v>38443</v>
      </c>
      <c r="Q16" s="8">
        <v>197443.20000000001</v>
      </c>
      <c r="R16" s="8">
        <v>0</v>
      </c>
      <c r="S16" s="8">
        <v>26797</v>
      </c>
      <c r="T16" s="8">
        <v>494679</v>
      </c>
      <c r="U16" s="8">
        <v>504138</v>
      </c>
      <c r="V16" s="8">
        <v>176448</v>
      </c>
      <c r="W16" s="8">
        <v>385850</v>
      </c>
      <c r="X16" s="8">
        <v>66231.5</v>
      </c>
      <c r="Y16" s="8">
        <v>196614</v>
      </c>
      <c r="Z16" s="8">
        <v>3237.5</v>
      </c>
      <c r="AA16" s="8">
        <v>0</v>
      </c>
      <c r="AB16" s="8">
        <v>9868</v>
      </c>
      <c r="AC16" s="8">
        <v>16224.5</v>
      </c>
    </row>
    <row r="17" spans="1:29" x14ac:dyDescent="0.2">
      <c r="A17" s="4" t="s">
        <v>240</v>
      </c>
      <c r="B17" s="5">
        <f>SUM(B14:B16)</f>
        <v>793009</v>
      </c>
      <c r="C17" s="5">
        <f t="shared" ref="C17:AC17" si="1">SUM(C14:C16)</f>
        <v>691514</v>
      </c>
      <c r="D17" s="5">
        <f t="shared" si="1"/>
        <v>1100000</v>
      </c>
      <c r="E17" s="5">
        <f t="shared" si="1"/>
        <v>749702.8</v>
      </c>
      <c r="F17" s="5">
        <f t="shared" si="1"/>
        <v>506107</v>
      </c>
      <c r="G17" s="5">
        <f t="shared" si="1"/>
        <v>1010782.5</v>
      </c>
      <c r="H17" s="5">
        <f t="shared" si="1"/>
        <v>621692</v>
      </c>
      <c r="I17" s="5">
        <f t="shared" si="1"/>
        <v>951567</v>
      </c>
      <c r="J17" s="5">
        <f t="shared" si="1"/>
        <v>0</v>
      </c>
      <c r="K17" s="5">
        <f t="shared" si="1"/>
        <v>135936.6</v>
      </c>
      <c r="L17" s="5">
        <f t="shared" si="1"/>
        <v>276564.75</v>
      </c>
      <c r="M17" s="5">
        <f t="shared" si="1"/>
        <v>218051.40000000002</v>
      </c>
      <c r="N17" s="5">
        <f t="shared" si="1"/>
        <v>26591</v>
      </c>
      <c r="O17" s="5">
        <f t="shared" si="1"/>
        <v>266601</v>
      </c>
      <c r="P17" s="5">
        <f t="shared" si="1"/>
        <v>396225</v>
      </c>
      <c r="Q17" s="5">
        <f t="shared" si="1"/>
        <v>630126.60000000009</v>
      </c>
      <c r="R17" s="5">
        <f t="shared" si="1"/>
        <v>0</v>
      </c>
      <c r="S17" s="5">
        <f t="shared" si="1"/>
        <v>790216</v>
      </c>
      <c r="T17" s="5">
        <f t="shared" si="1"/>
        <v>1909361</v>
      </c>
      <c r="U17" s="5">
        <f t="shared" si="1"/>
        <v>1641309</v>
      </c>
      <c r="V17" s="5">
        <f t="shared" si="1"/>
        <v>1833850</v>
      </c>
      <c r="W17" s="5">
        <f t="shared" si="1"/>
        <v>1712664</v>
      </c>
      <c r="X17" s="5">
        <f t="shared" si="1"/>
        <v>588979.5</v>
      </c>
      <c r="Y17" s="5">
        <f t="shared" si="1"/>
        <v>2093143</v>
      </c>
      <c r="Z17" s="5">
        <f t="shared" si="1"/>
        <v>102641</v>
      </c>
      <c r="AA17" s="5">
        <f t="shared" si="1"/>
        <v>95228</v>
      </c>
      <c r="AB17" s="5">
        <f t="shared" si="1"/>
        <v>302194</v>
      </c>
      <c r="AC17" s="5">
        <f t="shared" si="1"/>
        <v>752268.5</v>
      </c>
    </row>
    <row r="18" spans="1:29" x14ac:dyDescent="0.2">
      <c r="A18" s="4" t="s">
        <v>3</v>
      </c>
      <c r="B18" s="5">
        <f>+B13+B17</f>
        <v>10115222</v>
      </c>
      <c r="C18" s="5">
        <f t="shared" ref="C18:AC18" si="2">+C13+C17</f>
        <v>24303039</v>
      </c>
      <c r="D18" s="5">
        <f t="shared" si="2"/>
        <v>4783325</v>
      </c>
      <c r="E18" s="5">
        <f t="shared" si="2"/>
        <v>4429814</v>
      </c>
      <c r="F18" s="5">
        <f t="shared" si="2"/>
        <v>1912527</v>
      </c>
      <c r="G18" s="5">
        <f t="shared" si="2"/>
        <v>10741896.5</v>
      </c>
      <c r="H18" s="5">
        <f t="shared" si="2"/>
        <v>11577395</v>
      </c>
      <c r="I18" s="5">
        <f t="shared" si="2"/>
        <v>18945541</v>
      </c>
      <c r="J18" s="5">
        <f t="shared" si="2"/>
        <v>18443451</v>
      </c>
      <c r="K18" s="5">
        <f t="shared" si="2"/>
        <v>1270321.2000000002</v>
      </c>
      <c r="L18" s="5">
        <f t="shared" si="2"/>
        <v>1385650.25</v>
      </c>
      <c r="M18" s="5">
        <f t="shared" si="2"/>
        <v>1481122.6</v>
      </c>
      <c r="N18" s="5">
        <f t="shared" si="2"/>
        <v>3130363</v>
      </c>
      <c r="O18" s="5">
        <f t="shared" si="2"/>
        <v>1174684.5</v>
      </c>
      <c r="P18" s="5">
        <f t="shared" si="2"/>
        <v>1848899</v>
      </c>
      <c r="Q18" s="5">
        <f t="shared" si="2"/>
        <v>2651980.4000000004</v>
      </c>
      <c r="R18" s="5">
        <f t="shared" si="2"/>
        <v>35547820</v>
      </c>
      <c r="S18" s="5">
        <f t="shared" si="2"/>
        <v>5835139</v>
      </c>
      <c r="T18" s="5">
        <f t="shared" si="2"/>
        <v>12128474</v>
      </c>
      <c r="U18" s="5">
        <f t="shared" si="2"/>
        <v>23272044</v>
      </c>
      <c r="V18" s="5">
        <f t="shared" si="2"/>
        <v>22818289</v>
      </c>
      <c r="W18" s="5">
        <f t="shared" si="2"/>
        <v>7978908</v>
      </c>
      <c r="X18" s="5">
        <f t="shared" si="2"/>
        <v>4154059</v>
      </c>
      <c r="Y18" s="5">
        <f t="shared" si="2"/>
        <v>39267239</v>
      </c>
      <c r="Z18" s="5">
        <f t="shared" si="2"/>
        <v>1092797</v>
      </c>
      <c r="AA18" s="5">
        <f t="shared" si="2"/>
        <v>2682654</v>
      </c>
      <c r="AB18" s="5">
        <f t="shared" si="2"/>
        <v>1693732</v>
      </c>
      <c r="AC18" s="5">
        <f t="shared" si="2"/>
        <v>3562511.3333333335</v>
      </c>
    </row>
    <row r="19" spans="1:29" x14ac:dyDescent="0.2">
      <c r="A19" s="27" t="s">
        <v>4</v>
      </c>
      <c r="B19" s="8">
        <v>376</v>
      </c>
      <c r="C19" s="8">
        <v>158</v>
      </c>
      <c r="D19" s="8">
        <v>113</v>
      </c>
      <c r="E19" s="8">
        <v>3076</v>
      </c>
      <c r="F19" s="8">
        <v>427</v>
      </c>
      <c r="G19" s="8">
        <v>339</v>
      </c>
      <c r="H19" s="8">
        <v>275</v>
      </c>
      <c r="I19" s="8">
        <v>77</v>
      </c>
      <c r="J19" s="8">
        <v>559</v>
      </c>
      <c r="K19" s="8">
        <v>2291</v>
      </c>
      <c r="L19" s="8">
        <v>684</v>
      </c>
      <c r="M19" s="8">
        <v>4450</v>
      </c>
      <c r="N19" s="8">
        <v>656</v>
      </c>
      <c r="O19" s="8">
        <v>396</v>
      </c>
      <c r="P19" s="8">
        <v>273</v>
      </c>
      <c r="Q19" s="8">
        <v>1542</v>
      </c>
      <c r="R19" s="8">
        <v>176</v>
      </c>
      <c r="S19" s="8">
        <v>479</v>
      </c>
      <c r="T19" s="8">
        <v>925</v>
      </c>
      <c r="U19" s="8">
        <v>606</v>
      </c>
      <c r="V19" s="8">
        <v>165</v>
      </c>
      <c r="W19" s="8">
        <v>712</v>
      </c>
      <c r="X19" s="8">
        <v>658</v>
      </c>
      <c r="Y19" s="8">
        <v>1011</v>
      </c>
      <c r="Z19" s="8">
        <v>229</v>
      </c>
      <c r="AA19" s="8">
        <v>93</v>
      </c>
      <c r="AB19" s="8">
        <v>136</v>
      </c>
      <c r="AC19" s="8">
        <v>1033</v>
      </c>
    </row>
    <row r="20" spans="1:29" x14ac:dyDescent="0.2">
      <c r="A20" s="27" t="s">
        <v>5</v>
      </c>
      <c r="B20" s="8">
        <v>1</v>
      </c>
      <c r="C20" s="8">
        <v>3</v>
      </c>
      <c r="D20" s="8">
        <v>1</v>
      </c>
      <c r="E20" s="8">
        <v>16</v>
      </c>
      <c r="F20" s="8">
        <v>2</v>
      </c>
      <c r="G20" s="8">
        <v>4</v>
      </c>
      <c r="H20" s="8">
        <v>3</v>
      </c>
      <c r="I20" s="8">
        <v>1</v>
      </c>
      <c r="J20" s="8">
        <v>5</v>
      </c>
      <c r="K20" s="8">
        <v>11</v>
      </c>
      <c r="L20" s="8">
        <v>6</v>
      </c>
      <c r="M20" s="8">
        <v>22</v>
      </c>
      <c r="N20" s="8">
        <v>2</v>
      </c>
      <c r="O20" s="8">
        <v>2</v>
      </c>
      <c r="P20" s="8">
        <v>1</v>
      </c>
      <c r="Q20" s="8">
        <v>6</v>
      </c>
      <c r="R20" s="8">
        <v>2</v>
      </c>
      <c r="S20" s="8">
        <v>2</v>
      </c>
      <c r="T20" s="8">
        <v>2</v>
      </c>
      <c r="U20" s="8">
        <v>8</v>
      </c>
      <c r="V20" s="8">
        <v>1</v>
      </c>
      <c r="W20" s="8">
        <v>2</v>
      </c>
      <c r="X20" s="8">
        <v>2</v>
      </c>
      <c r="Y20" s="8">
        <v>11</v>
      </c>
      <c r="Z20" s="8">
        <v>2</v>
      </c>
      <c r="AA20" s="8">
        <v>2</v>
      </c>
      <c r="AB20" s="8">
        <v>1</v>
      </c>
      <c r="AC20" s="8">
        <v>9</v>
      </c>
    </row>
    <row r="22" spans="1:29" x14ac:dyDescent="0.2">
      <c r="A22" s="31" t="s">
        <v>248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29" x14ac:dyDescent="0.2">
      <c r="A23" s="9" t="s">
        <v>249</v>
      </c>
      <c r="B23" s="10">
        <f>+B5/$B$18</f>
        <v>4.9905775671557184E-2</v>
      </c>
      <c r="C23" s="10">
        <f>+C5/$C$18</f>
        <v>0.26566731016643641</v>
      </c>
      <c r="D23" s="10">
        <f>+D5/$D$18</f>
        <v>6.5018998290937782E-2</v>
      </c>
      <c r="E23" s="10">
        <f>+E5/$E$18</f>
        <v>0.12585508104854967</v>
      </c>
      <c r="F23" s="10">
        <f>+F5/$F$18</f>
        <v>7.9857173258207598E-2</v>
      </c>
      <c r="G23" s="10">
        <f>+G5/$G$18</f>
        <v>0.19065204175072809</v>
      </c>
      <c r="H23" s="10">
        <f>+H5/$H$18</f>
        <v>0.23344672959677026</v>
      </c>
      <c r="I23" s="10">
        <f t="shared" ref="I23:I36" si="3">+I5/$I$18</f>
        <v>0.3560134809557563</v>
      </c>
      <c r="J23" s="10">
        <f>+J5/$J$18</f>
        <v>8.5863486177288617E-2</v>
      </c>
      <c r="K23" s="10">
        <f>+K5/$K$18</f>
        <v>0.17879651225217683</v>
      </c>
      <c r="L23" s="10">
        <f>+L5/$L$18</f>
        <v>0.20045263947377776</v>
      </c>
      <c r="M23" s="10">
        <f>+M5/$M$18</f>
        <v>0.17276091796857329</v>
      </c>
      <c r="N23" s="10">
        <f>+N5/$N$18</f>
        <v>0.17271798829720386</v>
      </c>
      <c r="O23" s="10">
        <f>+O5/$O$18</f>
        <v>0.14174784803919691</v>
      </c>
      <c r="P23" s="10">
        <f>+P5/$P$18</f>
        <v>0.20822716654614448</v>
      </c>
      <c r="Q23" s="10">
        <f>+Q5/$Q$18</f>
        <v>0.23841812707213064</v>
      </c>
      <c r="R23" s="10">
        <f>+R5/$R$18</f>
        <v>6.6649234749135103E-2</v>
      </c>
      <c r="S23" s="10">
        <f>+S5/$S$18</f>
        <v>8.6371721393440667E-2</v>
      </c>
      <c r="T23" s="10">
        <f>+T5/$T$18</f>
        <v>0.29356990830008789</v>
      </c>
      <c r="U23" s="10">
        <f>+U5/$U$18</f>
        <v>0.13653519218165797</v>
      </c>
      <c r="V23" s="10">
        <f>+V5/$V$18</f>
        <v>7.277039921792558E-2</v>
      </c>
      <c r="W23" s="10">
        <f>+W5/$W$18</f>
        <v>0.31029672230836602</v>
      </c>
      <c r="X23" s="10">
        <f>+X5/$X$18</f>
        <v>0.15110919223824215</v>
      </c>
      <c r="Y23" s="10">
        <f>+Y5/$Y$18</f>
        <v>0.10629092103980115</v>
      </c>
      <c r="Z23" s="10">
        <f>+Z5/$Z$18</f>
        <v>8.6434626010137294E-2</v>
      </c>
      <c r="AA23" s="10">
        <f>+AA5/$AA$18</f>
        <v>0.16436595997843925</v>
      </c>
      <c r="AB23" s="10">
        <f>+AB5/$AB$18</f>
        <v>0.14704982842622091</v>
      </c>
      <c r="AC23" s="10">
        <f>+AC5/$AC$18</f>
        <v>0.19538010358610322</v>
      </c>
    </row>
    <row r="24" spans="1:29" x14ac:dyDescent="0.2">
      <c r="A24" s="11" t="s">
        <v>250</v>
      </c>
      <c r="B24" s="10">
        <f t="shared" ref="B24:B36" si="4">+B6/$B$18</f>
        <v>8.059140965961992E-3</v>
      </c>
      <c r="C24" s="10">
        <f t="shared" ref="C24:C36" si="5">+C6/$C$18</f>
        <v>9.3839869162041831E-2</v>
      </c>
      <c r="D24" s="10">
        <f t="shared" ref="D24:D36" si="6">+D6/$D$18</f>
        <v>8.8845729696393205E-2</v>
      </c>
      <c r="E24" s="10">
        <f t="shared" ref="E24:E36" si="7">+E6/$E$18</f>
        <v>8.7076793743484496E-2</v>
      </c>
      <c r="F24" s="10">
        <f t="shared" ref="F24:F36" si="8">+F6/$F$18</f>
        <v>6.1923308795117663E-2</v>
      </c>
      <c r="G24" s="10">
        <f t="shared" ref="G24:G36" si="9">+G6/$G$18</f>
        <v>0.12467854256462069</v>
      </c>
      <c r="H24" s="10">
        <f t="shared" ref="H24:H36" si="10">+H6/$H$18</f>
        <v>7.0099793606420102E-2</v>
      </c>
      <c r="I24" s="10">
        <f t="shared" si="3"/>
        <v>6.4221760677090192E-2</v>
      </c>
      <c r="J24" s="10">
        <f t="shared" ref="J24:J36" si="11">+J6/$J$18</f>
        <v>6.7430818668371764E-2</v>
      </c>
      <c r="K24" s="10">
        <f t="shared" ref="K24:K36" si="12">+K6/$K$18</f>
        <v>6.8960511719398196E-2</v>
      </c>
      <c r="L24" s="10">
        <f t="shared" ref="L24:L36" si="13">+L6/$L$18</f>
        <v>7.924528574219937E-2</v>
      </c>
      <c r="M24" s="10">
        <f t="shared" ref="M24:M36" si="14">+M6/$M$18</f>
        <v>0.12834116500551676</v>
      </c>
      <c r="N24" s="10">
        <f t="shared" ref="N24:N36" si="15">+N6/$N$18</f>
        <v>0.1257435639253339</v>
      </c>
      <c r="O24" s="10">
        <f t="shared" ref="O24:O36" si="16">+O6/$O$18</f>
        <v>3.8495442818901583E-2</v>
      </c>
      <c r="P24" s="10">
        <f t="shared" ref="P24:P36" si="17">+P6/$P$18</f>
        <v>3.1711845806612474E-2</v>
      </c>
      <c r="Q24" s="10">
        <f t="shared" ref="Q24:Q36" si="18">+Q6/$Q$18</f>
        <v>6.0540718928390254E-2</v>
      </c>
      <c r="R24" s="10">
        <f t="shared" ref="R24:R36" si="19">+R6/$R$18</f>
        <v>0.15227862074242526</v>
      </c>
      <c r="S24" s="10">
        <f t="shared" ref="S24:S36" si="20">+S6/$S$18</f>
        <v>7.6669638889493463E-2</v>
      </c>
      <c r="T24" s="10">
        <f t="shared" ref="T24:T36" si="21">+T6/$T$18</f>
        <v>2.7996597098695186E-2</v>
      </c>
      <c r="U24" s="10">
        <f t="shared" ref="U24:U36" si="22">+U6/$U$18</f>
        <v>6.0223201709312682E-2</v>
      </c>
      <c r="V24" s="10">
        <f t="shared" ref="V24:V36" si="23">+V6/$V$18</f>
        <v>2.9318061490061765E-2</v>
      </c>
      <c r="W24" s="10">
        <f t="shared" ref="W24:W36" si="24">+W6/$W$18</f>
        <v>3.1833930156858557E-2</v>
      </c>
      <c r="X24" s="10">
        <f t="shared" ref="X24:X36" si="25">+X6/$X$18</f>
        <v>1.6286841376109487E-2</v>
      </c>
      <c r="Y24" s="10">
        <f t="shared" ref="Y24:Y36" si="26">+Y6/$Y$18</f>
        <v>5.0567675511894276E-2</v>
      </c>
      <c r="Z24" s="10">
        <f t="shared" ref="Z24:Z36" si="27">+Z6/$Z$18</f>
        <v>9.2914329010786084E-2</v>
      </c>
      <c r="AA24" s="10">
        <f t="shared" ref="AA24:AA36" si="28">+AA6/$AA$18</f>
        <v>7.8302680852618337E-2</v>
      </c>
      <c r="AB24" s="10">
        <f t="shared" ref="AB24:AB36" si="29">+AB6/$AB$18</f>
        <v>0.10188388717931762</v>
      </c>
      <c r="AC24" s="10">
        <f t="shared" ref="AC24:AC36" si="30">+AC6/$AC$18</f>
        <v>9.9653530926778797E-2</v>
      </c>
    </row>
    <row r="25" spans="1:29" x14ac:dyDescent="0.2">
      <c r="A25" s="11" t="s">
        <v>251</v>
      </c>
      <c r="B25" s="10">
        <f t="shared" si="4"/>
        <v>6.6533388985432051E-3</v>
      </c>
      <c r="C25" s="10">
        <f t="shared" si="5"/>
        <v>3.7436923011973933E-2</v>
      </c>
      <c r="D25" s="10">
        <f t="shared" si="6"/>
        <v>4.1269409877020692E-2</v>
      </c>
      <c r="E25" s="10">
        <f t="shared" si="7"/>
        <v>1.3712449326314829E-2</v>
      </c>
      <c r="F25" s="10">
        <f t="shared" si="8"/>
        <v>1.2654984740084715E-2</v>
      </c>
      <c r="G25" s="10">
        <f t="shared" si="9"/>
        <v>3.8415143918022296E-2</v>
      </c>
      <c r="H25" s="10">
        <f t="shared" si="10"/>
        <v>7.8586849632408667E-2</v>
      </c>
      <c r="I25" s="10">
        <f t="shared" si="3"/>
        <v>4.8023490065551573E-2</v>
      </c>
      <c r="J25" s="10">
        <f t="shared" si="11"/>
        <v>4.9330843777555512E-2</v>
      </c>
      <c r="K25" s="10">
        <f t="shared" si="12"/>
        <v>4.3320067397127585E-2</v>
      </c>
      <c r="L25" s="10">
        <f t="shared" si="13"/>
        <v>6.3862435704825221E-2</v>
      </c>
      <c r="M25" s="10">
        <f t="shared" si="14"/>
        <v>4.7717184249298467E-2</v>
      </c>
      <c r="N25" s="10">
        <f t="shared" si="15"/>
        <v>2.6768780489674841E-2</v>
      </c>
      <c r="O25" s="10">
        <f t="shared" si="16"/>
        <v>3.2623653415023351E-2</v>
      </c>
      <c r="P25" s="10">
        <f t="shared" si="17"/>
        <v>1.8223818607722757E-2</v>
      </c>
      <c r="Q25" s="10">
        <f t="shared" si="18"/>
        <v>2.1173384237681392E-2</v>
      </c>
      <c r="R25" s="10">
        <f t="shared" si="19"/>
        <v>0.20221082474255805</v>
      </c>
      <c r="S25" s="10">
        <f t="shared" si="20"/>
        <v>2.407157738658839E-2</v>
      </c>
      <c r="T25" s="10">
        <f t="shared" si="21"/>
        <v>0.24711896978960421</v>
      </c>
      <c r="U25" s="10">
        <f t="shared" si="22"/>
        <v>3.9095448599186219E-2</v>
      </c>
      <c r="V25" s="10">
        <f t="shared" si="23"/>
        <v>3.5490434887558833E-2</v>
      </c>
      <c r="W25" s="10">
        <f t="shared" si="24"/>
        <v>0.22588980848005769</v>
      </c>
      <c r="X25" s="10">
        <f t="shared" si="25"/>
        <v>9.6748264769470058E-2</v>
      </c>
      <c r="Y25" s="10">
        <f t="shared" si="26"/>
        <v>2.3170231041708841E-2</v>
      </c>
      <c r="Z25" s="10">
        <f t="shared" si="27"/>
        <v>3.4094163874900829E-2</v>
      </c>
      <c r="AA25" s="10">
        <f t="shared" si="28"/>
        <v>2.288405437302015E-2</v>
      </c>
      <c r="AB25" s="10">
        <f t="shared" si="29"/>
        <v>3.3714306631745752E-2</v>
      </c>
      <c r="AC25" s="10">
        <f t="shared" si="30"/>
        <v>5.4727170926426989E-2</v>
      </c>
    </row>
    <row r="26" spans="1:29" x14ac:dyDescent="0.2">
      <c r="A26" s="11" t="s">
        <v>252</v>
      </c>
      <c r="B26" s="10">
        <f t="shared" si="4"/>
        <v>3.3429221820341658E-2</v>
      </c>
      <c r="C26" s="10">
        <f t="shared" si="5"/>
        <v>0.26217235630490493</v>
      </c>
      <c r="D26" s="10">
        <f t="shared" si="6"/>
        <v>0.18304484851018904</v>
      </c>
      <c r="E26" s="10">
        <f t="shared" si="7"/>
        <v>0.25944579162917453</v>
      </c>
      <c r="F26" s="10">
        <f t="shared" si="8"/>
        <v>4.8824931621880369E-2</v>
      </c>
      <c r="G26" s="10">
        <f t="shared" si="9"/>
        <v>8.9462461307460925E-2</v>
      </c>
      <c r="H26" s="10">
        <f t="shared" si="10"/>
        <v>0.20320503878463161</v>
      </c>
      <c r="I26" s="10">
        <f t="shared" si="3"/>
        <v>4.4577296578651407E-2</v>
      </c>
      <c r="J26" s="10">
        <f t="shared" si="11"/>
        <v>0.67708711346916584</v>
      </c>
      <c r="K26" s="10">
        <f t="shared" si="12"/>
        <v>0.12869989101968857</v>
      </c>
      <c r="L26" s="10">
        <f t="shared" si="13"/>
        <v>0.12164126553580169</v>
      </c>
      <c r="M26" s="10">
        <f t="shared" si="14"/>
        <v>0.13784240413318924</v>
      </c>
      <c r="N26" s="10">
        <f t="shared" si="15"/>
        <v>0.159913403014283</v>
      </c>
      <c r="O26" s="10">
        <f t="shared" si="16"/>
        <v>6.3574942888920391E-2</v>
      </c>
      <c r="P26" s="10">
        <f t="shared" si="17"/>
        <v>6.6153965143580046E-2</v>
      </c>
      <c r="Q26" s="10">
        <f t="shared" si="18"/>
        <v>8.0810778239537515E-2</v>
      </c>
      <c r="R26" s="10">
        <f t="shared" si="19"/>
        <v>0.28430173777182399</v>
      </c>
      <c r="S26" s="10">
        <f t="shared" si="20"/>
        <v>2.5317648816934782E-2</v>
      </c>
      <c r="T26" s="10">
        <f t="shared" si="21"/>
        <v>0.14090379383259594</v>
      </c>
      <c r="U26" s="10">
        <f t="shared" si="22"/>
        <v>0.16848434112620275</v>
      </c>
      <c r="V26" s="10">
        <f t="shared" si="23"/>
        <v>0</v>
      </c>
      <c r="W26" s="10">
        <f t="shared" si="24"/>
        <v>0.11851333540880532</v>
      </c>
      <c r="X26" s="10">
        <f t="shared" si="25"/>
        <v>0.14513010046318553</v>
      </c>
      <c r="Y26" s="10">
        <f t="shared" si="26"/>
        <v>0.19970721649158985</v>
      </c>
      <c r="Z26" s="10">
        <f t="shared" si="27"/>
        <v>8.7210158885868097E-2</v>
      </c>
      <c r="AA26" s="10">
        <f t="shared" si="28"/>
        <v>0.32057805441924303</v>
      </c>
      <c r="AB26" s="10">
        <f t="shared" si="29"/>
        <v>0.11309345280126962</v>
      </c>
      <c r="AC26" s="10">
        <f t="shared" si="30"/>
        <v>7.7252245466540734E-2</v>
      </c>
    </row>
    <row r="27" spans="1:29" x14ac:dyDescent="0.2">
      <c r="A27" s="11" t="s">
        <v>253</v>
      </c>
      <c r="B27" s="10">
        <f t="shared" si="4"/>
        <v>0</v>
      </c>
      <c r="C27" s="10">
        <f t="shared" si="5"/>
        <v>7.6208576219624223E-4</v>
      </c>
      <c r="D27" s="10">
        <f t="shared" si="6"/>
        <v>0</v>
      </c>
      <c r="E27" s="10">
        <f t="shared" si="7"/>
        <v>0</v>
      </c>
      <c r="F27" s="10">
        <f t="shared" si="8"/>
        <v>0</v>
      </c>
      <c r="G27" s="10">
        <f t="shared" si="9"/>
        <v>9.8776784900133784E-4</v>
      </c>
      <c r="H27" s="10">
        <f t="shared" si="10"/>
        <v>1.5997553853867817E-3</v>
      </c>
      <c r="I27" s="10">
        <f t="shared" si="3"/>
        <v>1.9552357992838527E-3</v>
      </c>
      <c r="J27" s="10">
        <f t="shared" si="11"/>
        <v>1.0042046903261216E-3</v>
      </c>
      <c r="K27" s="10">
        <f t="shared" si="12"/>
        <v>9.9017476839715797E-3</v>
      </c>
      <c r="L27" s="10">
        <f t="shared" si="13"/>
        <v>3.5115282518081311E-3</v>
      </c>
      <c r="M27" s="10">
        <f t="shared" si="14"/>
        <v>7.0489775795737628E-3</v>
      </c>
      <c r="N27" s="10">
        <f t="shared" si="15"/>
        <v>0</v>
      </c>
      <c r="O27" s="10">
        <f t="shared" si="16"/>
        <v>9.6200298888765457E-3</v>
      </c>
      <c r="P27" s="10">
        <f t="shared" si="17"/>
        <v>1.0330472351383175E-2</v>
      </c>
      <c r="Q27" s="10">
        <f t="shared" si="18"/>
        <v>6.0075104627470089E-3</v>
      </c>
      <c r="R27" s="10">
        <f t="shared" si="19"/>
        <v>1.4707765483227945E-2</v>
      </c>
      <c r="S27" s="10">
        <f t="shared" si="20"/>
        <v>0</v>
      </c>
      <c r="T27" s="10">
        <f t="shared" si="21"/>
        <v>0</v>
      </c>
      <c r="U27" s="10">
        <f t="shared" si="22"/>
        <v>7.9584758433767137E-4</v>
      </c>
      <c r="V27" s="10">
        <f t="shared" si="23"/>
        <v>2.4350642592001529E-3</v>
      </c>
      <c r="W27" s="10">
        <f t="shared" si="24"/>
        <v>0</v>
      </c>
      <c r="X27" s="10">
        <f t="shared" si="25"/>
        <v>5.1685592332703992E-3</v>
      </c>
      <c r="Y27" s="10">
        <f t="shared" si="26"/>
        <v>4.7166545119202294E-4</v>
      </c>
      <c r="Z27" s="10">
        <f t="shared" si="27"/>
        <v>0</v>
      </c>
      <c r="AA27" s="10">
        <f t="shared" si="28"/>
        <v>0</v>
      </c>
      <c r="AB27" s="10">
        <f t="shared" si="29"/>
        <v>0</v>
      </c>
      <c r="AC27" s="10">
        <f t="shared" si="30"/>
        <v>1.1349671495781907E-3</v>
      </c>
    </row>
    <row r="28" spans="1:29" x14ac:dyDescent="0.2">
      <c r="A28" s="11" t="s">
        <v>254</v>
      </c>
      <c r="B28" s="10">
        <f t="shared" si="4"/>
        <v>0.14512780836644021</v>
      </c>
      <c r="C28" s="10">
        <f t="shared" si="5"/>
        <v>0.12344135233457841</v>
      </c>
      <c r="D28" s="10">
        <f t="shared" si="6"/>
        <v>0.28457945048684752</v>
      </c>
      <c r="E28" s="10">
        <f t="shared" si="7"/>
        <v>0.17530018190380001</v>
      </c>
      <c r="F28" s="10">
        <f t="shared" si="8"/>
        <v>0.4230653998610216</v>
      </c>
      <c r="G28" s="10">
        <f t="shared" si="9"/>
        <v>0.37907216849464154</v>
      </c>
      <c r="H28" s="10">
        <f t="shared" si="10"/>
        <v>0.19002547637011608</v>
      </c>
      <c r="I28" s="10">
        <f t="shared" si="3"/>
        <v>0.22802199208774243</v>
      </c>
      <c r="J28" s="10">
        <f t="shared" si="11"/>
        <v>0.11928353321729214</v>
      </c>
      <c r="K28" s="10">
        <f t="shared" si="12"/>
        <v>0.46331164118177348</v>
      </c>
      <c r="L28" s="10">
        <f t="shared" si="13"/>
        <v>0.28277951091915149</v>
      </c>
      <c r="M28" s="10">
        <f t="shared" si="14"/>
        <v>0.32759259766882226</v>
      </c>
      <c r="N28" s="10">
        <f t="shared" si="15"/>
        <v>0.50636172226671472</v>
      </c>
      <c r="O28" s="10">
        <f t="shared" si="16"/>
        <v>0.47398343980873164</v>
      </c>
      <c r="P28" s="10">
        <f t="shared" si="17"/>
        <v>0.43453157798235598</v>
      </c>
      <c r="Q28" s="10">
        <f t="shared" si="18"/>
        <v>0.300736460948203</v>
      </c>
      <c r="R28" s="10">
        <f t="shared" si="19"/>
        <v>0.18209454194378163</v>
      </c>
      <c r="S28" s="10">
        <f t="shared" si="20"/>
        <v>0.65214573294655021</v>
      </c>
      <c r="T28" s="10">
        <f t="shared" si="21"/>
        <v>8.4063419684949653E-2</v>
      </c>
      <c r="U28" s="10">
        <f t="shared" si="22"/>
        <v>0.11172203008897715</v>
      </c>
      <c r="V28" s="10">
        <f t="shared" si="23"/>
        <v>0.24541717391694004</v>
      </c>
      <c r="W28" s="10">
        <f t="shared" si="24"/>
        <v>9.2744520929430446E-2</v>
      </c>
      <c r="X28" s="10">
        <f t="shared" si="25"/>
        <v>0.29263968085190895</v>
      </c>
      <c r="Y28" s="10">
        <f t="shared" si="26"/>
        <v>0.11714600051202989</v>
      </c>
      <c r="Z28" s="10">
        <f t="shared" si="27"/>
        <v>0.60542168399071372</v>
      </c>
      <c r="AA28" s="10">
        <f t="shared" si="28"/>
        <v>0.36903752776168675</v>
      </c>
      <c r="AB28" s="10">
        <f t="shared" si="29"/>
        <v>0.42583950707668039</v>
      </c>
      <c r="AC28" s="10">
        <f t="shared" si="30"/>
        <v>0.30638681476943136</v>
      </c>
    </row>
    <row r="29" spans="1:29" x14ac:dyDescent="0.2">
      <c r="A29" s="11" t="s">
        <v>255</v>
      </c>
      <c r="B29" s="10">
        <f t="shared" si="4"/>
        <v>0</v>
      </c>
      <c r="C29" s="10">
        <f t="shared" si="5"/>
        <v>0</v>
      </c>
      <c r="D29" s="10">
        <f t="shared" si="6"/>
        <v>0.10727600570732701</v>
      </c>
      <c r="E29" s="10">
        <f t="shared" si="7"/>
        <v>3.6759692393405236E-2</v>
      </c>
      <c r="F29" s="10">
        <f t="shared" si="8"/>
        <v>0</v>
      </c>
      <c r="G29" s="10">
        <f t="shared" si="9"/>
        <v>3.4231711318387772E-2</v>
      </c>
      <c r="H29" s="10">
        <f t="shared" si="10"/>
        <v>0</v>
      </c>
      <c r="I29" s="10">
        <f t="shared" si="3"/>
        <v>0</v>
      </c>
      <c r="J29" s="10">
        <f t="shared" si="11"/>
        <v>0</v>
      </c>
      <c r="K29" s="10">
        <f t="shared" si="12"/>
        <v>0</v>
      </c>
      <c r="L29" s="10">
        <f t="shared" si="13"/>
        <v>0</v>
      </c>
      <c r="M29" s="10">
        <f t="shared" si="14"/>
        <v>8.5412915851800515E-3</v>
      </c>
      <c r="N29" s="10">
        <f t="shared" si="15"/>
        <v>0</v>
      </c>
      <c r="O29" s="10">
        <f t="shared" si="16"/>
        <v>1.2999235113768846E-2</v>
      </c>
      <c r="P29" s="10">
        <f t="shared" si="17"/>
        <v>1.65179385136776E-2</v>
      </c>
      <c r="Q29" s="10">
        <f t="shared" si="18"/>
        <v>5.4192632796230308E-2</v>
      </c>
      <c r="R29" s="10">
        <f t="shared" si="19"/>
        <v>4.2955292335788806E-2</v>
      </c>
      <c r="S29" s="10">
        <f t="shared" si="20"/>
        <v>0</v>
      </c>
      <c r="T29" s="10">
        <f t="shared" si="21"/>
        <v>2.7547571112408699E-3</v>
      </c>
      <c r="U29" s="10">
        <f t="shared" si="22"/>
        <v>0</v>
      </c>
      <c r="V29" s="10">
        <f t="shared" si="23"/>
        <v>0</v>
      </c>
      <c r="W29" s="10">
        <f t="shared" si="24"/>
        <v>3.266236432353901E-3</v>
      </c>
      <c r="X29" s="10">
        <f t="shared" si="25"/>
        <v>0.14752751465494351</v>
      </c>
      <c r="Y29" s="10">
        <f t="shared" si="26"/>
        <v>0</v>
      </c>
      <c r="Z29" s="10">
        <f t="shared" si="27"/>
        <v>0</v>
      </c>
      <c r="AA29" s="10">
        <f t="shared" si="28"/>
        <v>9.3340400961137732E-3</v>
      </c>
      <c r="AB29" s="10">
        <f t="shared" si="29"/>
        <v>0</v>
      </c>
      <c r="AC29" s="10">
        <f t="shared" si="30"/>
        <v>1.3772587764399158E-2</v>
      </c>
    </row>
    <row r="30" spans="1:29" x14ac:dyDescent="0.2">
      <c r="A30" s="11" t="s">
        <v>256</v>
      </c>
      <c r="B30" s="10">
        <f t="shared" si="4"/>
        <v>0.67842712695776719</v>
      </c>
      <c r="C30" s="10">
        <f t="shared" si="5"/>
        <v>0.18822629548510372</v>
      </c>
      <c r="D30" s="10">
        <f t="shared" si="6"/>
        <v>0</v>
      </c>
      <c r="E30" s="10">
        <f t="shared" si="7"/>
        <v>0.13260976645972042</v>
      </c>
      <c r="F30" s="10">
        <f t="shared" si="8"/>
        <v>0.10904682652846208</v>
      </c>
      <c r="G30" s="10">
        <f t="shared" si="9"/>
        <v>4.8402951936839085E-2</v>
      </c>
      <c r="H30" s="10">
        <f t="shared" si="10"/>
        <v>0.16933757550813461</v>
      </c>
      <c r="I30" s="10">
        <f t="shared" si="3"/>
        <v>0.20696030796903608</v>
      </c>
      <c r="J30" s="10">
        <f t="shared" si="11"/>
        <v>0</v>
      </c>
      <c r="K30" s="10">
        <f t="shared" si="12"/>
        <v>0</v>
      </c>
      <c r="L30" s="10">
        <f t="shared" si="13"/>
        <v>4.891530167876057E-2</v>
      </c>
      <c r="M30" s="10">
        <f t="shared" si="14"/>
        <v>2.2935103414126551E-2</v>
      </c>
      <c r="N30" s="10">
        <f t="shared" si="15"/>
        <v>0</v>
      </c>
      <c r="O30" s="10">
        <f t="shared" si="16"/>
        <v>0</v>
      </c>
      <c r="P30" s="10">
        <f t="shared" si="17"/>
        <v>0</v>
      </c>
      <c r="Q30" s="10">
        <f t="shared" si="18"/>
        <v>5.1433260969802031E-4</v>
      </c>
      <c r="R30" s="10">
        <f t="shared" si="19"/>
        <v>5.4801982231259191E-2</v>
      </c>
      <c r="S30" s="10">
        <f t="shared" si="20"/>
        <v>0</v>
      </c>
      <c r="T30" s="10">
        <f t="shared" si="21"/>
        <v>4.6164587564767011E-2</v>
      </c>
      <c r="U30" s="10">
        <f t="shared" si="22"/>
        <v>0.41261687198597596</v>
      </c>
      <c r="V30" s="10">
        <f t="shared" si="23"/>
        <v>0.53420131544481708</v>
      </c>
      <c r="W30" s="10">
        <f t="shared" si="24"/>
        <v>2.8065244015847784E-3</v>
      </c>
      <c r="X30" s="10">
        <f t="shared" si="25"/>
        <v>3.6057504238625401E-3</v>
      </c>
      <c r="Y30" s="10">
        <f t="shared" si="26"/>
        <v>0.44934121800618576</v>
      </c>
      <c r="Z30" s="10">
        <f t="shared" si="27"/>
        <v>0</v>
      </c>
      <c r="AA30" s="10">
        <f t="shared" si="28"/>
        <v>0</v>
      </c>
      <c r="AB30" s="10">
        <f t="shared" si="29"/>
        <v>0</v>
      </c>
      <c r="AC30" s="10">
        <f t="shared" si="30"/>
        <v>4.0530163459596945E-2</v>
      </c>
    </row>
    <row r="31" spans="1:29" x14ac:dyDescent="0.2">
      <c r="A31" s="12" t="s">
        <v>257</v>
      </c>
      <c r="B31" s="13">
        <f t="shared" si="4"/>
        <v>0.92160241268061149</v>
      </c>
      <c r="C31" s="13">
        <f t="shared" si="5"/>
        <v>0.97154619222723548</v>
      </c>
      <c r="D31" s="13">
        <f t="shared" si="6"/>
        <v>0.77003444256871523</v>
      </c>
      <c r="E31" s="13">
        <f t="shared" si="7"/>
        <v>0.83075975650444922</v>
      </c>
      <c r="F31" s="13">
        <f t="shared" si="8"/>
        <v>0.73537262480477394</v>
      </c>
      <c r="G31" s="13">
        <f t="shared" si="9"/>
        <v>0.90590278913970168</v>
      </c>
      <c r="H31" s="13">
        <f t="shared" si="10"/>
        <v>0.94630121888386809</v>
      </c>
      <c r="I31" s="13">
        <f t="shared" si="3"/>
        <v>0.94977356413311187</v>
      </c>
      <c r="J31" s="13">
        <f t="shared" si="11"/>
        <v>1</v>
      </c>
      <c r="K31" s="13">
        <f t="shared" si="12"/>
        <v>0.89299037125413627</v>
      </c>
      <c r="L31" s="13">
        <f t="shared" si="13"/>
        <v>0.80040796730632424</v>
      </c>
      <c r="M31" s="13">
        <f t="shared" si="14"/>
        <v>0.85277964160428033</v>
      </c>
      <c r="N31" s="13">
        <f t="shared" si="15"/>
        <v>0.99150545799321033</v>
      </c>
      <c r="O31" s="13">
        <f t="shared" si="16"/>
        <v>0.77304459197341924</v>
      </c>
      <c r="P31" s="13">
        <f t="shared" si="17"/>
        <v>0.78569678495147655</v>
      </c>
      <c r="Q31" s="13">
        <f t="shared" si="18"/>
        <v>0.76239394529461824</v>
      </c>
      <c r="R31" s="13">
        <f t="shared" si="19"/>
        <v>1</v>
      </c>
      <c r="S31" s="13">
        <f t="shared" si="20"/>
        <v>0.8645763194330075</v>
      </c>
      <c r="T31" s="13">
        <f t="shared" si="21"/>
        <v>0.84257203338194075</v>
      </c>
      <c r="U31" s="13">
        <f t="shared" si="22"/>
        <v>0.92947293327565039</v>
      </c>
      <c r="V31" s="13">
        <f t="shared" si="23"/>
        <v>0.91963244921650344</v>
      </c>
      <c r="W31" s="13">
        <f t="shared" si="24"/>
        <v>0.78535107811745664</v>
      </c>
      <c r="X31" s="13">
        <f t="shared" si="25"/>
        <v>0.85821590401099257</v>
      </c>
      <c r="Y31" s="13">
        <f t="shared" si="26"/>
        <v>0.94669492805440181</v>
      </c>
      <c r="Z31" s="13">
        <f t="shared" si="27"/>
        <v>0.90607496177240598</v>
      </c>
      <c r="AA31" s="13">
        <f t="shared" si="28"/>
        <v>0.96450231748112136</v>
      </c>
      <c r="AB31" s="13">
        <f t="shared" si="29"/>
        <v>0.82158098211523434</v>
      </c>
      <c r="AC31" s="13">
        <f t="shared" si="30"/>
        <v>0.7888375840488554</v>
      </c>
    </row>
    <row r="32" spans="1:29" x14ac:dyDescent="0.2">
      <c r="A32" s="11" t="s">
        <v>258</v>
      </c>
      <c r="B32" s="10">
        <f t="shared" si="4"/>
        <v>7.3207785256715077E-2</v>
      </c>
      <c r="C32" s="10">
        <f t="shared" si="5"/>
        <v>2.4305026215034258E-2</v>
      </c>
      <c r="D32" s="10">
        <f t="shared" si="6"/>
        <v>0.22996555743128472</v>
      </c>
      <c r="E32" s="10">
        <f t="shared" si="7"/>
        <v>0.14726148772837866</v>
      </c>
      <c r="F32" s="10">
        <f t="shared" si="8"/>
        <v>0.21853913696381802</v>
      </c>
      <c r="G32" s="10">
        <f t="shared" si="9"/>
        <v>6.4664046986488838E-2</v>
      </c>
      <c r="H32" s="10">
        <f t="shared" si="10"/>
        <v>4.4554323317119268E-2</v>
      </c>
      <c r="I32" s="10">
        <f t="shared" si="3"/>
        <v>4.6767152228590361E-2</v>
      </c>
      <c r="J32" s="10">
        <f t="shared" si="11"/>
        <v>0</v>
      </c>
      <c r="K32" s="10">
        <f t="shared" si="12"/>
        <v>9.7972859147749392E-2</v>
      </c>
      <c r="L32" s="10">
        <f t="shared" si="13"/>
        <v>0.19333829009160139</v>
      </c>
      <c r="M32" s="10">
        <f t="shared" si="14"/>
        <v>0.13524045882494806</v>
      </c>
      <c r="N32" s="10">
        <f t="shared" si="15"/>
        <v>8.4945420067896286E-3</v>
      </c>
      <c r="O32" s="10">
        <f t="shared" si="16"/>
        <v>0.19869037175513937</v>
      </c>
      <c r="P32" s="10">
        <f t="shared" si="17"/>
        <v>0.17838724559859678</v>
      </c>
      <c r="Q32" s="10">
        <f t="shared" si="18"/>
        <v>0.15566336764781519</v>
      </c>
      <c r="R32" s="10">
        <f t="shared" si="19"/>
        <v>0</v>
      </c>
      <c r="S32" s="10">
        <f t="shared" si="20"/>
        <v>3.2077727711370713E-2</v>
      </c>
      <c r="T32" s="10">
        <f t="shared" si="21"/>
        <v>0.1166413845633012</v>
      </c>
      <c r="U32" s="10">
        <f t="shared" si="22"/>
        <v>4.8864251030120084E-2</v>
      </c>
      <c r="V32" s="10">
        <f t="shared" si="23"/>
        <v>7.2634806229336477E-2</v>
      </c>
      <c r="W32" s="10">
        <f t="shared" si="24"/>
        <v>0.16629017404386665</v>
      </c>
      <c r="X32" s="10">
        <f t="shared" si="25"/>
        <v>0.11810761474500001</v>
      </c>
      <c r="Y32" s="10">
        <f t="shared" si="26"/>
        <v>4.829799721849555E-2</v>
      </c>
      <c r="Z32" s="10">
        <f t="shared" si="27"/>
        <v>8.6783730189596051E-2</v>
      </c>
      <c r="AA32" s="10">
        <f t="shared" si="28"/>
        <v>3.5497682518878693E-2</v>
      </c>
      <c r="AB32" s="10">
        <f t="shared" si="29"/>
        <v>0.15769200794458627</v>
      </c>
      <c r="AC32" s="10">
        <f t="shared" si="30"/>
        <v>0.20308407907754961</v>
      </c>
    </row>
    <row r="33" spans="1:29" x14ac:dyDescent="0.2">
      <c r="A33" s="11" t="s">
        <v>259</v>
      </c>
      <c r="B33" s="10">
        <f t="shared" si="4"/>
        <v>4.6613905260803968E-3</v>
      </c>
      <c r="C33" s="10">
        <f t="shared" si="5"/>
        <v>0</v>
      </c>
      <c r="D33" s="10">
        <f t="shared" si="6"/>
        <v>0</v>
      </c>
      <c r="E33" s="10">
        <f t="shared" si="7"/>
        <v>8.6120997405308673E-3</v>
      </c>
      <c r="F33" s="10">
        <f t="shared" si="8"/>
        <v>0</v>
      </c>
      <c r="G33" s="10">
        <f t="shared" si="9"/>
        <v>1.2859461083059216E-3</v>
      </c>
      <c r="H33" s="10">
        <f t="shared" si="10"/>
        <v>0</v>
      </c>
      <c r="I33" s="10">
        <f t="shared" si="3"/>
        <v>0</v>
      </c>
      <c r="J33" s="10">
        <f t="shared" si="11"/>
        <v>0</v>
      </c>
      <c r="K33" s="10">
        <f t="shared" si="12"/>
        <v>8.1429799014611417E-3</v>
      </c>
      <c r="L33" s="10">
        <f t="shared" si="13"/>
        <v>4.5922482964225637E-3</v>
      </c>
      <c r="M33" s="10">
        <f t="shared" si="14"/>
        <v>8.1117525314919909E-3</v>
      </c>
      <c r="N33" s="10">
        <f t="shared" si="15"/>
        <v>0</v>
      </c>
      <c r="O33" s="10">
        <f t="shared" si="16"/>
        <v>1.1901919196175654E-2</v>
      </c>
      <c r="P33" s="10">
        <f t="shared" si="17"/>
        <v>1.5123595177454258E-2</v>
      </c>
      <c r="Q33" s="10">
        <f t="shared" si="18"/>
        <v>7.4914580816660631E-3</v>
      </c>
      <c r="R33" s="10">
        <f t="shared" si="19"/>
        <v>0</v>
      </c>
      <c r="S33" s="10">
        <f t="shared" si="20"/>
        <v>9.8753602956159231E-2</v>
      </c>
      <c r="T33" s="10">
        <f t="shared" si="21"/>
        <v>0</v>
      </c>
      <c r="U33" s="10">
        <f t="shared" si="22"/>
        <v>0</v>
      </c>
      <c r="V33" s="10">
        <f t="shared" si="23"/>
        <v>0</v>
      </c>
      <c r="W33" s="10">
        <f t="shared" si="24"/>
        <v>0</v>
      </c>
      <c r="X33" s="10">
        <f t="shared" si="25"/>
        <v>7.7326778459333393E-3</v>
      </c>
      <c r="Y33" s="10">
        <f t="shared" si="26"/>
        <v>0</v>
      </c>
      <c r="Z33" s="10">
        <f t="shared" si="27"/>
        <v>4.1787266985542602E-3</v>
      </c>
      <c r="AA33" s="10">
        <f t="shared" si="28"/>
        <v>0</v>
      </c>
      <c r="AB33" s="10">
        <f t="shared" si="29"/>
        <v>1.4900822562247156E-2</v>
      </c>
      <c r="AC33" s="10">
        <f t="shared" si="30"/>
        <v>3.5241057478741116E-3</v>
      </c>
    </row>
    <row r="34" spans="1:29" x14ac:dyDescent="0.2">
      <c r="A34" s="11" t="s">
        <v>260</v>
      </c>
      <c r="B34" s="10">
        <f t="shared" si="4"/>
        <v>5.284115365930674E-4</v>
      </c>
      <c r="C34" s="10">
        <f t="shared" si="5"/>
        <v>4.1487815577302906E-3</v>
      </c>
      <c r="D34" s="10">
        <f t="shared" si="6"/>
        <v>0</v>
      </c>
      <c r="E34" s="10">
        <f t="shared" si="7"/>
        <v>1.33666560266413E-2</v>
      </c>
      <c r="F34" s="10">
        <f t="shared" si="8"/>
        <v>4.6088238231407973E-2</v>
      </c>
      <c r="G34" s="10">
        <f t="shared" si="9"/>
        <v>2.8147217765503513E-2</v>
      </c>
      <c r="H34" s="10">
        <f t="shared" si="10"/>
        <v>9.1444577990126442E-3</v>
      </c>
      <c r="I34" s="10">
        <f t="shared" si="3"/>
        <v>3.4592836382977927E-3</v>
      </c>
      <c r="J34" s="10">
        <f t="shared" si="11"/>
        <v>0</v>
      </c>
      <c r="K34" s="10">
        <f t="shared" si="12"/>
        <v>8.9378969665309836E-4</v>
      </c>
      <c r="L34" s="10">
        <f t="shared" si="13"/>
        <v>1.661494305651805E-3</v>
      </c>
      <c r="M34" s="10">
        <f t="shared" si="14"/>
        <v>3.8681470392795299E-3</v>
      </c>
      <c r="N34" s="10">
        <f t="shared" si="15"/>
        <v>0</v>
      </c>
      <c r="O34" s="10">
        <f t="shared" si="16"/>
        <v>1.6363117075265741E-2</v>
      </c>
      <c r="P34" s="10">
        <f t="shared" si="17"/>
        <v>2.0792374272472429E-2</v>
      </c>
      <c r="Q34" s="10">
        <f t="shared" si="18"/>
        <v>7.4451228975900424E-2</v>
      </c>
      <c r="R34" s="10">
        <f t="shared" si="19"/>
        <v>0</v>
      </c>
      <c r="S34" s="10">
        <f t="shared" si="20"/>
        <v>4.5923498994625495E-3</v>
      </c>
      <c r="T34" s="10">
        <f t="shared" si="21"/>
        <v>4.0786582054758082E-2</v>
      </c>
      <c r="U34" s="10">
        <f t="shared" si="22"/>
        <v>2.1662815694229523E-2</v>
      </c>
      <c r="V34" s="10">
        <f t="shared" si="23"/>
        <v>7.7327445541600422E-3</v>
      </c>
      <c r="W34" s="10">
        <f t="shared" si="24"/>
        <v>4.835874783867667E-2</v>
      </c>
      <c r="X34" s="10">
        <f t="shared" si="25"/>
        <v>1.5943803398074028E-2</v>
      </c>
      <c r="Y34" s="10">
        <f t="shared" si="26"/>
        <v>5.0070747271026622E-3</v>
      </c>
      <c r="Z34" s="10">
        <f t="shared" si="27"/>
        <v>2.9625813394436478E-3</v>
      </c>
      <c r="AA34" s="10">
        <f t="shared" si="28"/>
        <v>0</v>
      </c>
      <c r="AB34" s="10">
        <f t="shared" si="29"/>
        <v>5.8261873779322819E-3</v>
      </c>
      <c r="AC34" s="10">
        <f t="shared" si="30"/>
        <v>4.5542311257208631E-3</v>
      </c>
    </row>
    <row r="35" spans="1:29" x14ac:dyDescent="0.2">
      <c r="A35" s="12" t="s">
        <v>261</v>
      </c>
      <c r="B35" s="13">
        <f t="shared" si="4"/>
        <v>7.8397587319388548E-2</v>
      </c>
      <c r="C35" s="13">
        <f t="shared" si="5"/>
        <v>2.8453807772764551E-2</v>
      </c>
      <c r="D35" s="13">
        <f t="shared" si="6"/>
        <v>0.22996555743128472</v>
      </c>
      <c r="E35" s="13">
        <f t="shared" si="7"/>
        <v>0.16924024349555084</v>
      </c>
      <c r="F35" s="13">
        <f t="shared" si="8"/>
        <v>0.264627375195226</v>
      </c>
      <c r="G35" s="13">
        <f t="shared" si="9"/>
        <v>9.4097210860298278E-2</v>
      </c>
      <c r="H35" s="13">
        <f t="shared" si="10"/>
        <v>5.3698781116131911E-2</v>
      </c>
      <c r="I35" s="13">
        <f t="shared" si="3"/>
        <v>5.0226435866888151E-2</v>
      </c>
      <c r="J35" s="13">
        <f t="shared" si="11"/>
        <v>0</v>
      </c>
      <c r="K35" s="13">
        <f t="shared" si="12"/>
        <v>0.10700962874586363</v>
      </c>
      <c r="L35" s="13">
        <f t="shared" si="13"/>
        <v>0.19959203269367576</v>
      </c>
      <c r="M35" s="13">
        <f t="shared" si="14"/>
        <v>0.14722035839571956</v>
      </c>
      <c r="N35" s="13">
        <f t="shared" si="15"/>
        <v>8.4945420067896286E-3</v>
      </c>
      <c r="O35" s="13">
        <f t="shared" si="16"/>
        <v>0.22695540802658076</v>
      </c>
      <c r="P35" s="13">
        <f t="shared" si="17"/>
        <v>0.21430321504852348</v>
      </c>
      <c r="Q35" s="13">
        <f t="shared" si="18"/>
        <v>0.23760605470538168</v>
      </c>
      <c r="R35" s="13">
        <f t="shared" si="19"/>
        <v>0</v>
      </c>
      <c r="S35" s="13">
        <f t="shared" si="20"/>
        <v>0.1354236805669925</v>
      </c>
      <c r="T35" s="13">
        <f t="shared" si="21"/>
        <v>0.1574279666180593</v>
      </c>
      <c r="U35" s="13">
        <f t="shared" si="22"/>
        <v>7.0527066724349607E-2</v>
      </c>
      <c r="V35" s="13">
        <f t="shared" si="23"/>
        <v>8.0367550783496514E-2</v>
      </c>
      <c r="W35" s="13">
        <f t="shared" si="24"/>
        <v>0.21464892188254334</v>
      </c>
      <c r="X35" s="13">
        <f t="shared" si="25"/>
        <v>0.14178409598900737</v>
      </c>
      <c r="Y35" s="13">
        <f t="shared" si="26"/>
        <v>5.3305071945598213E-2</v>
      </c>
      <c r="Z35" s="13">
        <f t="shared" si="27"/>
        <v>9.392503822759396E-2</v>
      </c>
      <c r="AA35" s="13">
        <f t="shared" si="28"/>
        <v>3.5497682518878693E-2</v>
      </c>
      <c r="AB35" s="13">
        <f t="shared" si="29"/>
        <v>0.17841901788476572</v>
      </c>
      <c r="AC35" s="13">
        <f t="shared" si="30"/>
        <v>0.21116241595114457</v>
      </c>
    </row>
    <row r="36" spans="1:29" x14ac:dyDescent="0.2">
      <c r="A36" s="14" t="s">
        <v>3</v>
      </c>
      <c r="B36" s="13">
        <f t="shared" si="4"/>
        <v>1</v>
      </c>
      <c r="C36" s="13">
        <f t="shared" si="5"/>
        <v>1</v>
      </c>
      <c r="D36" s="13">
        <f t="shared" si="6"/>
        <v>1</v>
      </c>
      <c r="E36" s="13">
        <f t="shared" si="7"/>
        <v>1</v>
      </c>
      <c r="F36" s="13">
        <f t="shared" si="8"/>
        <v>1</v>
      </c>
      <c r="G36" s="13">
        <f t="shared" si="9"/>
        <v>1</v>
      </c>
      <c r="H36" s="13">
        <f t="shared" si="10"/>
        <v>1</v>
      </c>
      <c r="I36" s="13">
        <f t="shared" si="3"/>
        <v>1</v>
      </c>
      <c r="J36" s="13">
        <f t="shared" si="11"/>
        <v>1</v>
      </c>
      <c r="K36" s="13">
        <f t="shared" si="12"/>
        <v>1</v>
      </c>
      <c r="L36" s="13">
        <f t="shared" si="13"/>
        <v>1</v>
      </c>
      <c r="M36" s="13">
        <f t="shared" si="14"/>
        <v>1</v>
      </c>
      <c r="N36" s="13">
        <f t="shared" si="15"/>
        <v>1</v>
      </c>
      <c r="O36" s="13">
        <f t="shared" si="16"/>
        <v>1</v>
      </c>
      <c r="P36" s="13">
        <f t="shared" si="17"/>
        <v>1</v>
      </c>
      <c r="Q36" s="13">
        <f t="shared" si="18"/>
        <v>1</v>
      </c>
      <c r="R36" s="13">
        <f t="shared" si="19"/>
        <v>1</v>
      </c>
      <c r="S36" s="13">
        <f t="shared" si="20"/>
        <v>1</v>
      </c>
      <c r="T36" s="13">
        <f t="shared" si="21"/>
        <v>1</v>
      </c>
      <c r="U36" s="13">
        <f t="shared" si="22"/>
        <v>1</v>
      </c>
      <c r="V36" s="13">
        <f t="shared" si="23"/>
        <v>1</v>
      </c>
      <c r="W36" s="13">
        <f t="shared" si="24"/>
        <v>1</v>
      </c>
      <c r="X36" s="13">
        <f t="shared" si="25"/>
        <v>1</v>
      </c>
      <c r="Y36" s="13">
        <f t="shared" si="26"/>
        <v>1</v>
      </c>
      <c r="Z36" s="13">
        <f t="shared" si="27"/>
        <v>1</v>
      </c>
      <c r="AA36" s="13">
        <f t="shared" si="28"/>
        <v>1</v>
      </c>
      <c r="AB36" s="13">
        <f t="shared" si="29"/>
        <v>1</v>
      </c>
      <c r="AC36" s="13">
        <f t="shared" si="30"/>
        <v>1</v>
      </c>
    </row>
  </sheetData>
  <mergeCells count="3">
    <mergeCell ref="A1:AC1"/>
    <mergeCell ref="A2:AC2"/>
    <mergeCell ref="A22:AC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CD04-9E4F-47AE-8C34-B17F9585954F}">
  <dimension ref="A1:U36"/>
  <sheetViews>
    <sheetView workbookViewId="0">
      <selection sqref="A1:U1"/>
    </sheetView>
  </sheetViews>
  <sheetFormatPr baseColWidth="10" defaultRowHeight="12.75" x14ac:dyDescent="0.2"/>
  <cols>
    <col min="1" max="1" width="25.85546875" bestFit="1" customWidth="1"/>
    <col min="2" max="21" width="11.42578125" style="1"/>
  </cols>
  <sheetData>
    <row r="1" spans="1:21" ht="15" customHeight="1" x14ac:dyDescent="0.2">
      <c r="A1" s="48" t="s">
        <v>295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5" x14ac:dyDescent="0.2">
      <c r="A2" s="35" t="s">
        <v>296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63.75" x14ac:dyDescent="0.2">
      <c r="A3" s="6" t="s">
        <v>241</v>
      </c>
      <c r="B3" s="6" t="s">
        <v>66</v>
      </c>
      <c r="C3" s="6" t="s">
        <v>54</v>
      </c>
      <c r="D3" s="6" t="s">
        <v>61</v>
      </c>
      <c r="E3" s="6" t="s">
        <v>121</v>
      </c>
      <c r="F3" s="6" t="s">
        <v>121</v>
      </c>
      <c r="G3" s="6" t="s">
        <v>63</v>
      </c>
      <c r="H3" s="6" t="s">
        <v>42</v>
      </c>
      <c r="I3" s="6" t="s">
        <v>288</v>
      </c>
      <c r="J3" s="6" t="s">
        <v>289</v>
      </c>
      <c r="K3" s="6" t="s">
        <v>290</v>
      </c>
      <c r="L3" s="6" t="s">
        <v>54</v>
      </c>
      <c r="M3" s="6" t="s">
        <v>50</v>
      </c>
      <c r="N3" s="6" t="s">
        <v>291</v>
      </c>
      <c r="O3" s="6" t="s">
        <v>18</v>
      </c>
      <c r="P3" s="6" t="s">
        <v>292</v>
      </c>
      <c r="Q3" s="6" t="s">
        <v>204</v>
      </c>
      <c r="R3" s="6" t="s">
        <v>293</v>
      </c>
      <c r="S3" s="6" t="s">
        <v>6</v>
      </c>
      <c r="T3" s="6" t="s">
        <v>294</v>
      </c>
      <c r="U3" s="6" t="s">
        <v>59</v>
      </c>
    </row>
    <row r="4" spans="1:21" x14ac:dyDescent="0.2">
      <c r="A4" s="5" t="s">
        <v>242</v>
      </c>
      <c r="B4" s="6" t="s">
        <v>67</v>
      </c>
      <c r="C4" s="6" t="s">
        <v>58</v>
      </c>
      <c r="D4" s="6" t="s">
        <v>62</v>
      </c>
      <c r="E4" s="6" t="s">
        <v>92</v>
      </c>
      <c r="F4" s="6" t="s">
        <v>106</v>
      </c>
      <c r="G4" s="6" t="s">
        <v>64</v>
      </c>
      <c r="H4" s="6" t="s">
        <v>45</v>
      </c>
      <c r="I4" s="6" t="s">
        <v>12</v>
      </c>
      <c r="J4" s="6" t="s">
        <v>14</v>
      </c>
      <c r="K4" s="6" t="s">
        <v>15</v>
      </c>
      <c r="L4" s="6" t="s">
        <v>57</v>
      </c>
      <c r="M4" s="6" t="s">
        <v>53</v>
      </c>
      <c r="N4" s="6" t="s">
        <v>28</v>
      </c>
      <c r="O4" s="6" t="s">
        <v>20</v>
      </c>
      <c r="P4" s="6" t="s">
        <v>11</v>
      </c>
      <c r="Q4" s="6" t="s">
        <v>87</v>
      </c>
      <c r="R4" s="6" t="s">
        <v>56</v>
      </c>
      <c r="S4" s="6" t="s">
        <v>9</v>
      </c>
      <c r="T4" s="6" t="s">
        <v>10</v>
      </c>
      <c r="U4" s="6" t="s">
        <v>60</v>
      </c>
    </row>
    <row r="5" spans="1:21" x14ac:dyDescent="0.2">
      <c r="A5" s="27" t="s">
        <v>222</v>
      </c>
      <c r="B5" s="8">
        <v>463510</v>
      </c>
      <c r="C5" s="8">
        <v>32022</v>
      </c>
      <c r="D5" s="8">
        <v>290000</v>
      </c>
      <c r="E5" s="8">
        <v>303332</v>
      </c>
      <c r="F5" s="8">
        <v>569380</v>
      </c>
      <c r="G5" s="8">
        <v>56571</v>
      </c>
      <c r="H5" s="8">
        <v>238658</v>
      </c>
      <c r="I5" s="8">
        <v>326875.44444444444</v>
      </c>
      <c r="J5" s="8">
        <v>918600.33333333337</v>
      </c>
      <c r="K5" s="8">
        <v>858170.5</v>
      </c>
      <c r="L5" s="8">
        <v>44885</v>
      </c>
      <c r="M5" s="8">
        <v>13312483</v>
      </c>
      <c r="N5" s="8">
        <v>587346.5</v>
      </c>
      <c r="O5" s="8">
        <v>0</v>
      </c>
      <c r="P5" s="8">
        <v>242230.6</v>
      </c>
      <c r="Q5" s="8">
        <v>156618</v>
      </c>
      <c r="R5" s="8">
        <v>1144501.2</v>
      </c>
      <c r="S5" s="8">
        <v>157947</v>
      </c>
      <c r="T5" s="8">
        <v>745864.75</v>
      </c>
      <c r="U5" s="8">
        <v>2913349</v>
      </c>
    </row>
    <row r="6" spans="1:21" x14ac:dyDescent="0.2">
      <c r="A6" s="27" t="s">
        <v>223</v>
      </c>
      <c r="B6" s="8">
        <v>39150</v>
      </c>
      <c r="C6" s="8">
        <v>23141</v>
      </c>
      <c r="D6" s="8">
        <v>375000</v>
      </c>
      <c r="E6" s="8">
        <v>14206</v>
      </c>
      <c r="F6" s="8">
        <v>65557</v>
      </c>
      <c r="G6" s="8">
        <v>43011</v>
      </c>
      <c r="H6" s="8">
        <v>10512</v>
      </c>
      <c r="I6" s="8">
        <v>33288.333333333336</v>
      </c>
      <c r="J6" s="8">
        <v>31994.5</v>
      </c>
      <c r="K6" s="8">
        <v>216000</v>
      </c>
      <c r="L6" s="8">
        <v>15477</v>
      </c>
      <c r="M6" s="8">
        <v>1585567</v>
      </c>
      <c r="N6" s="8">
        <v>28675</v>
      </c>
      <c r="O6" s="8">
        <v>1805711</v>
      </c>
      <c r="P6" s="8">
        <v>15492.6</v>
      </c>
      <c r="Q6" s="8">
        <v>169699</v>
      </c>
      <c r="R6" s="8">
        <v>105668.4</v>
      </c>
      <c r="S6" s="8">
        <v>12541</v>
      </c>
      <c r="T6" s="8">
        <v>315904.75</v>
      </c>
      <c r="U6" s="8">
        <v>70240</v>
      </c>
    </row>
    <row r="7" spans="1:21" x14ac:dyDescent="0.2">
      <c r="A7" s="27" t="s">
        <v>224</v>
      </c>
      <c r="B7" s="8">
        <v>0</v>
      </c>
      <c r="C7" s="8">
        <v>4922</v>
      </c>
      <c r="D7" s="8">
        <v>121500</v>
      </c>
      <c r="E7" s="8">
        <v>27530</v>
      </c>
      <c r="F7" s="8">
        <v>51972</v>
      </c>
      <c r="G7" s="8">
        <v>39263</v>
      </c>
      <c r="H7" s="8">
        <v>29716</v>
      </c>
      <c r="I7" s="8">
        <v>7145.5555555555557</v>
      </c>
      <c r="J7" s="8">
        <v>52650.666666666664</v>
      </c>
      <c r="K7" s="8">
        <v>0</v>
      </c>
      <c r="L7" s="8">
        <v>16545</v>
      </c>
      <c r="M7" s="8">
        <v>1690029</v>
      </c>
      <c r="N7" s="8">
        <v>19735</v>
      </c>
      <c r="O7" s="8">
        <v>0</v>
      </c>
      <c r="P7" s="8">
        <v>40246.6</v>
      </c>
      <c r="Q7" s="8">
        <v>318824</v>
      </c>
      <c r="R7" s="8">
        <v>81654.2</v>
      </c>
      <c r="S7" s="8">
        <v>0</v>
      </c>
      <c r="T7" s="8">
        <v>26001.5</v>
      </c>
      <c r="U7" s="8">
        <v>153924</v>
      </c>
    </row>
    <row r="8" spans="1:21" x14ac:dyDescent="0.2">
      <c r="A8" s="27" t="s">
        <v>225</v>
      </c>
      <c r="B8" s="8">
        <v>29374</v>
      </c>
      <c r="C8" s="8">
        <v>48003</v>
      </c>
      <c r="D8" s="8">
        <v>506000</v>
      </c>
      <c r="E8" s="8">
        <v>267199</v>
      </c>
      <c r="F8" s="8">
        <v>1946768</v>
      </c>
      <c r="G8" s="8">
        <v>206426</v>
      </c>
      <c r="H8" s="8">
        <v>71765</v>
      </c>
      <c r="I8" s="8">
        <v>326074.77777777775</v>
      </c>
      <c r="J8" s="8">
        <v>957976.83333333337</v>
      </c>
      <c r="K8" s="8">
        <v>668346</v>
      </c>
      <c r="L8" s="8">
        <v>103056</v>
      </c>
      <c r="M8" s="8">
        <v>6234699</v>
      </c>
      <c r="N8" s="8">
        <v>219642.5</v>
      </c>
      <c r="O8" s="8">
        <v>122215</v>
      </c>
      <c r="P8" s="8">
        <v>321367.59999999998</v>
      </c>
      <c r="Q8" s="8">
        <v>8182170</v>
      </c>
      <c r="R8" s="8">
        <v>748430.4</v>
      </c>
      <c r="S8" s="8">
        <v>157222</v>
      </c>
      <c r="T8" s="8">
        <v>867780.25</v>
      </c>
      <c r="U8" s="8">
        <v>2505336</v>
      </c>
    </row>
    <row r="9" spans="1:21" x14ac:dyDescent="0.2">
      <c r="A9" s="27" t="s">
        <v>226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61680</v>
      </c>
      <c r="S9" s="8">
        <v>0</v>
      </c>
      <c r="T9" s="8">
        <v>0</v>
      </c>
      <c r="U9" s="8">
        <v>0</v>
      </c>
    </row>
    <row r="10" spans="1:21" x14ac:dyDescent="0.2">
      <c r="A10" s="27" t="s">
        <v>227</v>
      </c>
      <c r="B10" s="8">
        <v>29374</v>
      </c>
      <c r="C10" s="8">
        <v>180260</v>
      </c>
      <c r="D10" s="8">
        <v>780000</v>
      </c>
      <c r="E10" s="8">
        <v>521162</v>
      </c>
      <c r="F10" s="8">
        <v>375342</v>
      </c>
      <c r="G10" s="8">
        <v>394383</v>
      </c>
      <c r="H10" s="8">
        <v>44421</v>
      </c>
      <c r="I10" s="8">
        <v>794435.4444444445</v>
      </c>
      <c r="J10" s="8">
        <v>1397158.3333333333</v>
      </c>
      <c r="K10" s="8">
        <v>852219.5</v>
      </c>
      <c r="L10" s="8">
        <v>440806</v>
      </c>
      <c r="M10" s="8">
        <v>4047171</v>
      </c>
      <c r="N10" s="8">
        <v>504615</v>
      </c>
      <c r="O10" s="8">
        <v>254084</v>
      </c>
      <c r="P10" s="8">
        <v>390043.2</v>
      </c>
      <c r="Q10" s="8">
        <v>1592442</v>
      </c>
      <c r="R10" s="8">
        <v>1911305.4</v>
      </c>
      <c r="S10" s="8">
        <v>161352</v>
      </c>
      <c r="T10" s="8">
        <v>849837</v>
      </c>
      <c r="U10" s="8">
        <v>6985269</v>
      </c>
    </row>
    <row r="11" spans="1:21" x14ac:dyDescent="0.2">
      <c r="A11" s="27" t="s">
        <v>228</v>
      </c>
      <c r="B11" s="8">
        <v>25685</v>
      </c>
      <c r="C11" s="8">
        <v>60802</v>
      </c>
      <c r="D11" s="8">
        <v>0</v>
      </c>
      <c r="E11" s="8">
        <v>208601</v>
      </c>
      <c r="F11" s="8">
        <v>0</v>
      </c>
      <c r="G11" s="8">
        <v>62210</v>
      </c>
      <c r="H11" s="8">
        <v>20227</v>
      </c>
      <c r="I11" s="8">
        <v>99465.222222222219</v>
      </c>
      <c r="J11" s="8">
        <v>108943</v>
      </c>
      <c r="K11" s="8">
        <v>164542</v>
      </c>
      <c r="L11" s="8">
        <v>16578</v>
      </c>
      <c r="M11" s="8">
        <v>2065430</v>
      </c>
      <c r="N11" s="8">
        <v>0</v>
      </c>
      <c r="O11" s="8">
        <v>46169</v>
      </c>
      <c r="P11" s="8">
        <v>39023</v>
      </c>
      <c r="Q11" s="8">
        <v>0</v>
      </c>
      <c r="R11" s="8">
        <v>67376.2</v>
      </c>
      <c r="S11" s="8">
        <v>182000</v>
      </c>
      <c r="T11" s="8">
        <v>386327.75</v>
      </c>
      <c r="U11" s="8">
        <v>268937</v>
      </c>
    </row>
    <row r="12" spans="1:21" x14ac:dyDescent="0.2">
      <c r="A12" s="27" t="s">
        <v>229</v>
      </c>
      <c r="B12" s="8">
        <v>0</v>
      </c>
      <c r="C12" s="8">
        <v>0</v>
      </c>
      <c r="D12" s="8">
        <v>100000</v>
      </c>
      <c r="E12" s="8">
        <v>0</v>
      </c>
      <c r="F12" s="8">
        <v>0</v>
      </c>
      <c r="G12" s="8">
        <v>0</v>
      </c>
      <c r="H12" s="8">
        <v>0</v>
      </c>
      <c r="I12" s="8">
        <v>37954.777777777781</v>
      </c>
      <c r="J12" s="8">
        <v>4000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x14ac:dyDescent="0.2">
      <c r="A13" s="4" t="s">
        <v>239</v>
      </c>
      <c r="B13" s="5">
        <f>SUM(B5:B12)</f>
        <v>587093</v>
      </c>
      <c r="C13" s="5">
        <f t="shared" ref="C13:U13" si="0">SUM(C5:C12)</f>
        <v>349150</v>
      </c>
      <c r="D13" s="5">
        <f t="shared" si="0"/>
        <v>2172500</v>
      </c>
      <c r="E13" s="5">
        <f t="shared" si="0"/>
        <v>1342030</v>
      </c>
      <c r="F13" s="5">
        <f t="shared" si="0"/>
        <v>3009019</v>
      </c>
      <c r="G13" s="5">
        <f t="shared" si="0"/>
        <v>801864</v>
      </c>
      <c r="H13" s="5">
        <f t="shared" si="0"/>
        <v>415299</v>
      </c>
      <c r="I13" s="5">
        <f t="shared" si="0"/>
        <v>1625239.5555555555</v>
      </c>
      <c r="J13" s="5">
        <f t="shared" si="0"/>
        <v>3471323.666666667</v>
      </c>
      <c r="K13" s="5">
        <f t="shared" si="0"/>
        <v>2759278</v>
      </c>
      <c r="L13" s="5">
        <f t="shared" si="0"/>
        <v>637347</v>
      </c>
      <c r="M13" s="5">
        <f t="shared" si="0"/>
        <v>28935379</v>
      </c>
      <c r="N13" s="5">
        <f t="shared" si="0"/>
        <v>1360014</v>
      </c>
      <c r="O13" s="5">
        <f t="shared" si="0"/>
        <v>2228179</v>
      </c>
      <c r="P13" s="5">
        <f t="shared" si="0"/>
        <v>1048403.5999999999</v>
      </c>
      <c r="Q13" s="5">
        <f t="shared" si="0"/>
        <v>10419753</v>
      </c>
      <c r="R13" s="5">
        <f t="shared" si="0"/>
        <v>4120615.8</v>
      </c>
      <c r="S13" s="5">
        <f t="shared" si="0"/>
        <v>671062</v>
      </c>
      <c r="T13" s="5">
        <f t="shared" si="0"/>
        <v>3191716</v>
      </c>
      <c r="U13" s="5">
        <f t="shared" si="0"/>
        <v>12897055</v>
      </c>
    </row>
    <row r="14" spans="1:21" x14ac:dyDescent="0.2">
      <c r="A14" s="27" t="s">
        <v>230</v>
      </c>
      <c r="B14" s="8">
        <v>117160</v>
      </c>
      <c r="C14" s="8">
        <v>99</v>
      </c>
      <c r="D14" s="8">
        <v>658914</v>
      </c>
      <c r="E14" s="8">
        <v>9033</v>
      </c>
      <c r="F14" s="8">
        <v>320</v>
      </c>
      <c r="G14" s="8">
        <v>120000</v>
      </c>
      <c r="H14" s="8">
        <v>20248</v>
      </c>
      <c r="I14" s="8">
        <v>611751.88888888888</v>
      </c>
      <c r="J14" s="8">
        <v>167338.66666666666</v>
      </c>
      <c r="K14" s="8">
        <v>1208685.5</v>
      </c>
      <c r="L14" s="8">
        <v>234</v>
      </c>
      <c r="M14" s="8">
        <v>4777379</v>
      </c>
      <c r="N14" s="8">
        <v>575926.5</v>
      </c>
      <c r="O14" s="8">
        <v>2463445</v>
      </c>
      <c r="P14" s="8">
        <v>62686</v>
      </c>
      <c r="Q14" s="8">
        <v>338490</v>
      </c>
      <c r="R14" s="8">
        <v>446266.6</v>
      </c>
      <c r="S14" s="8">
        <v>167862</v>
      </c>
      <c r="T14" s="8">
        <v>982374.25</v>
      </c>
      <c r="U14" s="8">
        <v>192739</v>
      </c>
    </row>
    <row r="15" spans="1:21" x14ac:dyDescent="0.2">
      <c r="A15" s="27" t="s">
        <v>231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7237.2222222222226</v>
      </c>
      <c r="J15" s="8">
        <v>2007.5</v>
      </c>
      <c r="K15" s="8">
        <v>93641.5</v>
      </c>
      <c r="L15" s="8">
        <v>0</v>
      </c>
      <c r="M15" s="8">
        <v>0</v>
      </c>
      <c r="N15" s="8">
        <v>0</v>
      </c>
      <c r="O15" s="8">
        <v>0</v>
      </c>
      <c r="P15" s="8">
        <v>38588.6</v>
      </c>
      <c r="Q15" s="8">
        <v>370366</v>
      </c>
      <c r="R15" s="8">
        <v>52.2</v>
      </c>
      <c r="S15" s="8">
        <v>54744</v>
      </c>
      <c r="T15" s="8">
        <v>13686</v>
      </c>
      <c r="U15" s="8">
        <v>261</v>
      </c>
    </row>
    <row r="16" spans="1:21" x14ac:dyDescent="0.2">
      <c r="A16" s="27" t="s">
        <v>232</v>
      </c>
      <c r="B16" s="8">
        <v>0</v>
      </c>
      <c r="C16" s="8">
        <v>1013</v>
      </c>
      <c r="D16" s="8">
        <v>22138</v>
      </c>
      <c r="E16" s="8">
        <v>1271</v>
      </c>
      <c r="F16" s="8">
        <v>14753</v>
      </c>
      <c r="G16" s="8">
        <v>0</v>
      </c>
      <c r="H16" s="8">
        <v>3412</v>
      </c>
      <c r="I16" s="8">
        <v>50093.666666666664</v>
      </c>
      <c r="J16" s="8">
        <v>51804.333333333336</v>
      </c>
      <c r="K16" s="8">
        <v>504457</v>
      </c>
      <c r="L16" s="8">
        <v>125</v>
      </c>
      <c r="M16" s="8">
        <v>0</v>
      </c>
      <c r="N16" s="8">
        <v>37023</v>
      </c>
      <c r="O16" s="8">
        <v>3098</v>
      </c>
      <c r="P16" s="8">
        <v>12932.6</v>
      </c>
      <c r="Q16" s="8">
        <v>280751</v>
      </c>
      <c r="R16" s="8">
        <v>147812.4</v>
      </c>
      <c r="S16" s="8">
        <v>19334</v>
      </c>
      <c r="T16" s="8">
        <v>100039.25</v>
      </c>
      <c r="U16" s="8">
        <v>114322</v>
      </c>
    </row>
    <row r="17" spans="1:21" x14ac:dyDescent="0.2">
      <c r="A17" s="4" t="s">
        <v>240</v>
      </c>
      <c r="B17" s="5">
        <f>SUM(B14:B16)</f>
        <v>117160</v>
      </c>
      <c r="C17" s="5">
        <f t="shared" ref="C17:U17" si="1">SUM(C14:C16)</f>
        <v>1112</v>
      </c>
      <c r="D17" s="5">
        <f t="shared" si="1"/>
        <v>681052</v>
      </c>
      <c r="E17" s="5">
        <f t="shared" si="1"/>
        <v>10304</v>
      </c>
      <c r="F17" s="5">
        <f t="shared" si="1"/>
        <v>15073</v>
      </c>
      <c r="G17" s="5">
        <f t="shared" si="1"/>
        <v>120000</v>
      </c>
      <c r="H17" s="5">
        <f t="shared" si="1"/>
        <v>23660</v>
      </c>
      <c r="I17" s="5">
        <f t="shared" si="1"/>
        <v>669082.77777777775</v>
      </c>
      <c r="J17" s="5">
        <f t="shared" si="1"/>
        <v>221150.5</v>
      </c>
      <c r="K17" s="5">
        <f t="shared" si="1"/>
        <v>1806784</v>
      </c>
      <c r="L17" s="5">
        <f t="shared" si="1"/>
        <v>359</v>
      </c>
      <c r="M17" s="5">
        <f t="shared" si="1"/>
        <v>4777379</v>
      </c>
      <c r="N17" s="5">
        <f t="shared" si="1"/>
        <v>612949.5</v>
      </c>
      <c r="O17" s="5">
        <f t="shared" si="1"/>
        <v>2466543</v>
      </c>
      <c r="P17" s="5">
        <f t="shared" si="1"/>
        <v>114207.20000000001</v>
      </c>
      <c r="Q17" s="5">
        <f t="shared" si="1"/>
        <v>989607</v>
      </c>
      <c r="R17" s="5">
        <f t="shared" si="1"/>
        <v>594131.19999999995</v>
      </c>
      <c r="S17" s="5">
        <f t="shared" si="1"/>
        <v>241940</v>
      </c>
      <c r="T17" s="5">
        <f t="shared" si="1"/>
        <v>1096099.5</v>
      </c>
      <c r="U17" s="5">
        <f t="shared" si="1"/>
        <v>307322</v>
      </c>
    </row>
    <row r="18" spans="1:21" x14ac:dyDescent="0.2">
      <c r="A18" s="4" t="s">
        <v>3</v>
      </c>
      <c r="B18" s="5">
        <f>+B13+B17</f>
        <v>704253</v>
      </c>
      <c r="C18" s="5">
        <f t="shared" ref="C18:U18" si="2">+C13+C17</f>
        <v>350262</v>
      </c>
      <c r="D18" s="5">
        <f t="shared" si="2"/>
        <v>2853552</v>
      </c>
      <c r="E18" s="5">
        <f t="shared" si="2"/>
        <v>1352334</v>
      </c>
      <c r="F18" s="5">
        <f t="shared" si="2"/>
        <v>3024092</v>
      </c>
      <c r="G18" s="5">
        <f t="shared" si="2"/>
        <v>921864</v>
      </c>
      <c r="H18" s="5">
        <f t="shared" si="2"/>
        <v>438959</v>
      </c>
      <c r="I18" s="5">
        <f t="shared" si="2"/>
        <v>2294322.333333333</v>
      </c>
      <c r="J18" s="5">
        <f t="shared" si="2"/>
        <v>3692474.166666667</v>
      </c>
      <c r="K18" s="5">
        <f t="shared" si="2"/>
        <v>4566062</v>
      </c>
      <c r="L18" s="5">
        <f t="shared" si="2"/>
        <v>637706</v>
      </c>
      <c r="M18" s="5">
        <f t="shared" si="2"/>
        <v>33712758</v>
      </c>
      <c r="N18" s="5">
        <f t="shared" si="2"/>
        <v>1972963.5</v>
      </c>
      <c r="O18" s="5">
        <f t="shared" si="2"/>
        <v>4694722</v>
      </c>
      <c r="P18" s="5">
        <f t="shared" si="2"/>
        <v>1162610.7999999998</v>
      </c>
      <c r="Q18" s="5">
        <f t="shared" si="2"/>
        <v>11409360</v>
      </c>
      <c r="R18" s="5">
        <f t="shared" si="2"/>
        <v>4714747</v>
      </c>
      <c r="S18" s="5">
        <f t="shared" si="2"/>
        <v>913002</v>
      </c>
      <c r="T18" s="5">
        <f t="shared" si="2"/>
        <v>4287815.5</v>
      </c>
      <c r="U18" s="5">
        <f t="shared" si="2"/>
        <v>13204377</v>
      </c>
    </row>
    <row r="19" spans="1:21" x14ac:dyDescent="0.2">
      <c r="A19" s="27" t="s">
        <v>4</v>
      </c>
      <c r="B19" s="8">
        <v>433</v>
      </c>
      <c r="C19" s="8">
        <v>549</v>
      </c>
      <c r="D19" s="8">
        <v>634</v>
      </c>
      <c r="E19" s="8">
        <v>1509</v>
      </c>
      <c r="F19" s="8">
        <v>353</v>
      </c>
      <c r="G19" s="8">
        <v>105</v>
      </c>
      <c r="H19" s="8">
        <v>103</v>
      </c>
      <c r="I19" s="8">
        <v>5315</v>
      </c>
      <c r="J19" s="8">
        <v>2204</v>
      </c>
      <c r="K19" s="8">
        <v>1920</v>
      </c>
      <c r="L19" s="8">
        <v>205</v>
      </c>
      <c r="M19" s="8">
        <v>197</v>
      </c>
      <c r="N19" s="8">
        <v>189</v>
      </c>
      <c r="O19" s="8">
        <v>43</v>
      </c>
      <c r="P19" s="8">
        <v>3670</v>
      </c>
      <c r="Q19" s="8">
        <v>1</v>
      </c>
      <c r="R19" s="8">
        <v>3291</v>
      </c>
      <c r="S19" s="8">
        <v>380</v>
      </c>
      <c r="T19" s="8">
        <v>5781</v>
      </c>
      <c r="U19" s="8">
        <v>158</v>
      </c>
    </row>
    <row r="20" spans="1:21" x14ac:dyDescent="0.2">
      <c r="A20" s="27" t="s">
        <v>5</v>
      </c>
      <c r="B20" s="8">
        <v>2</v>
      </c>
      <c r="C20" s="8">
        <v>1</v>
      </c>
      <c r="D20" s="8">
        <v>3</v>
      </c>
      <c r="E20" s="8">
        <v>2</v>
      </c>
      <c r="F20" s="8">
        <v>1</v>
      </c>
      <c r="G20" s="8">
        <v>1</v>
      </c>
      <c r="H20" s="8">
        <v>3</v>
      </c>
      <c r="I20" s="8">
        <v>37</v>
      </c>
      <c r="J20" s="8">
        <v>17</v>
      </c>
      <c r="K20" s="8">
        <v>9</v>
      </c>
      <c r="L20" s="8">
        <v>1</v>
      </c>
      <c r="M20" s="8">
        <v>1</v>
      </c>
      <c r="N20" s="8">
        <v>2</v>
      </c>
      <c r="O20" s="8">
        <v>1</v>
      </c>
      <c r="P20" s="8">
        <v>19</v>
      </c>
      <c r="Q20" s="8">
        <v>1</v>
      </c>
      <c r="R20" s="8">
        <v>11</v>
      </c>
      <c r="S20" s="8">
        <v>2</v>
      </c>
      <c r="T20" s="8">
        <v>23</v>
      </c>
      <c r="U20" s="8">
        <v>1</v>
      </c>
    </row>
    <row r="22" spans="1:21" x14ac:dyDescent="0.2">
      <c r="A22" s="31" t="s">
        <v>248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x14ac:dyDescent="0.2">
      <c r="A23" s="9" t="s">
        <v>249</v>
      </c>
      <c r="B23" s="10">
        <f>+B5/$B$18</f>
        <v>0.65815836070275879</v>
      </c>
      <c r="C23" s="10">
        <f>+C5/$C$18</f>
        <v>9.1422991931753947E-2</v>
      </c>
      <c r="D23" s="10">
        <f>+D5/$D$18</f>
        <v>0.10162772572569205</v>
      </c>
      <c r="E23" s="10">
        <f>+E5/$E$18</f>
        <v>0.22430257613873494</v>
      </c>
      <c r="F23" s="10">
        <f>+F5/$F$18</f>
        <v>0.18828130890197786</v>
      </c>
      <c r="G23" s="10">
        <f>+G5/$G$18</f>
        <v>6.1365884772591188E-2</v>
      </c>
      <c r="H23" s="10">
        <f>+H5/$H$18</f>
        <v>0.54369086862326554</v>
      </c>
      <c r="I23" s="10">
        <f>+I5/$I$18</f>
        <v>0.1424714564712185</v>
      </c>
      <c r="J23" s="10">
        <f>+J5/$J$18</f>
        <v>0.24877637374578787</v>
      </c>
      <c r="K23" s="10">
        <f>+K5/$K$18</f>
        <v>0.1879454330668309</v>
      </c>
      <c r="L23" s="10">
        <f>+L5/$L$18</f>
        <v>7.0385099089549097E-2</v>
      </c>
      <c r="M23" s="10">
        <f>+M5/$M$18</f>
        <v>0.39487967730198759</v>
      </c>
      <c r="N23" s="10">
        <f>+N5/$N$18</f>
        <v>0.29769760058916445</v>
      </c>
      <c r="O23" s="10">
        <f>+O5/$O$18</f>
        <v>0</v>
      </c>
      <c r="P23" s="10">
        <f>+P5/$P$18</f>
        <v>0.20835055033034275</v>
      </c>
      <c r="Q23" s="10">
        <f>+Q5/$Q$18</f>
        <v>1.3727150339721071E-2</v>
      </c>
      <c r="R23" s="10">
        <f>+R5/$R$18</f>
        <v>0.24274922917390901</v>
      </c>
      <c r="S23" s="10">
        <f>+S5/$S$18</f>
        <v>0.17299743045469779</v>
      </c>
      <c r="T23" s="10">
        <f>+T5/$T$18</f>
        <v>0.17394982363396932</v>
      </c>
      <c r="U23" s="10">
        <f>+U5/$U$18</f>
        <v>0.2206350969833715</v>
      </c>
    </row>
    <row r="24" spans="1:21" x14ac:dyDescent="0.2">
      <c r="A24" s="11" t="s">
        <v>250</v>
      </c>
      <c r="B24" s="10">
        <f t="shared" ref="B24:B36" si="3">+B6/$B$18</f>
        <v>5.5590817504504772E-2</v>
      </c>
      <c r="C24" s="10">
        <f t="shared" ref="C24:C36" si="4">+C6/$C$18</f>
        <v>6.6067686474696088E-2</v>
      </c>
      <c r="D24" s="10">
        <f t="shared" ref="D24:D36" si="5">+D6/$D$18</f>
        <v>0.13141516257632593</v>
      </c>
      <c r="E24" s="10">
        <f t="shared" ref="E24:E36" si="6">+E6/$E$18</f>
        <v>1.0504801328665847E-2</v>
      </c>
      <c r="F24" s="10">
        <f t="shared" ref="F24:F36" si="7">+F6/$F$18</f>
        <v>2.1678242593148621E-2</v>
      </c>
      <c r="G24" s="10">
        <f t="shared" ref="G24:G36" si="8">+G6/$G$18</f>
        <v>4.6656556715524197E-2</v>
      </c>
      <c r="H24" s="10">
        <f t="shared" ref="H24:H36" si="9">+H6/$H$18</f>
        <v>2.394756685704132E-2</v>
      </c>
      <c r="I24" s="10">
        <f t="shared" ref="I24:I36" si="10">+I6/$I$18</f>
        <v>1.4509004619664749E-2</v>
      </c>
      <c r="J24" s="10">
        <f t="shared" ref="J24:J36" si="11">+J6/$J$18</f>
        <v>8.664786415793024E-3</v>
      </c>
      <c r="K24" s="10">
        <f t="shared" ref="K24:K36" si="12">+K6/$K$18</f>
        <v>4.7305533740014921E-2</v>
      </c>
      <c r="L24" s="10">
        <f t="shared" ref="L24:L36" si="13">+L6/$L$18</f>
        <v>2.4269804580794283E-2</v>
      </c>
      <c r="M24" s="10">
        <f t="shared" ref="M24:M36" si="14">+M6/$M$18</f>
        <v>4.7031660832970119E-2</v>
      </c>
      <c r="N24" s="10">
        <f t="shared" ref="N24:N36" si="15">+N6/$N$18</f>
        <v>1.453397389257328E-2</v>
      </c>
      <c r="O24" s="10">
        <f t="shared" ref="O24:O36" si="16">+O6/$O$18</f>
        <v>0.38462575632806373</v>
      </c>
      <c r="P24" s="10">
        <f t="shared" ref="P24:P36" si="17">+P6/$P$18</f>
        <v>1.3325697645334107E-2</v>
      </c>
      <c r="Q24" s="10">
        <f t="shared" ref="Q24:Q36" si="18">+Q6/$Q$18</f>
        <v>1.4873665131085354E-2</v>
      </c>
      <c r="R24" s="10">
        <f t="shared" ref="R24:R36" si="19">+R6/$R$18</f>
        <v>2.2412316079738741E-2</v>
      </c>
      <c r="S24" s="10">
        <f t="shared" ref="S24:S36" si="20">+S6/$S$18</f>
        <v>1.3736004959463397E-2</v>
      </c>
      <c r="T24" s="10">
        <f t="shared" ref="T24:T36" si="21">+T6/$T$18</f>
        <v>7.3674986715263291E-2</v>
      </c>
      <c r="U24" s="10">
        <f t="shared" ref="U24:U36" si="22">+U6/$U$18</f>
        <v>5.3194482405341803E-3</v>
      </c>
    </row>
    <row r="25" spans="1:21" x14ac:dyDescent="0.2">
      <c r="A25" s="11" t="s">
        <v>251</v>
      </c>
      <c r="B25" s="10">
        <f t="shared" si="3"/>
        <v>0</v>
      </c>
      <c r="C25" s="10">
        <f t="shared" si="4"/>
        <v>1.4052337964152549E-2</v>
      </c>
      <c r="D25" s="10">
        <f t="shared" si="5"/>
        <v>4.2578512674729597E-2</v>
      </c>
      <c r="E25" s="10">
        <f t="shared" si="6"/>
        <v>2.0357396915259101E-2</v>
      </c>
      <c r="F25" s="10">
        <f t="shared" si="7"/>
        <v>1.7185985082464422E-2</v>
      </c>
      <c r="G25" s="10">
        <f t="shared" si="8"/>
        <v>4.2590881084411586E-2</v>
      </c>
      <c r="H25" s="10">
        <f t="shared" si="9"/>
        <v>6.7696527466118706E-2</v>
      </c>
      <c r="I25" s="10">
        <f t="shared" si="10"/>
        <v>3.1144514664485055E-3</v>
      </c>
      <c r="J25" s="10">
        <f t="shared" si="11"/>
        <v>1.4258912666732714E-2</v>
      </c>
      <c r="K25" s="10">
        <f t="shared" si="12"/>
        <v>0</v>
      </c>
      <c r="L25" s="10">
        <f t="shared" si="13"/>
        <v>2.5944557523372838E-2</v>
      </c>
      <c r="M25" s="10">
        <f t="shared" si="14"/>
        <v>5.0130250393634362E-2</v>
      </c>
      <c r="N25" s="10">
        <f t="shared" si="15"/>
        <v>1.0002719259631514E-2</v>
      </c>
      <c r="O25" s="10">
        <f t="shared" si="16"/>
        <v>0</v>
      </c>
      <c r="P25" s="10">
        <f t="shared" si="17"/>
        <v>3.4617431732098143E-2</v>
      </c>
      <c r="Q25" s="10">
        <f t="shared" si="18"/>
        <v>2.7944073988374458E-2</v>
      </c>
      <c r="R25" s="10">
        <f t="shared" si="19"/>
        <v>1.7318893251323984E-2</v>
      </c>
      <c r="S25" s="10">
        <f t="shared" si="20"/>
        <v>0</v>
      </c>
      <c r="T25" s="10">
        <f t="shared" si="21"/>
        <v>6.0640435671730749E-3</v>
      </c>
      <c r="U25" s="10">
        <f t="shared" si="22"/>
        <v>1.1657043721184271E-2</v>
      </c>
    </row>
    <row r="26" spans="1:21" x14ac:dyDescent="0.2">
      <c r="A26" s="11" t="s">
        <v>252</v>
      </c>
      <c r="B26" s="10">
        <f t="shared" si="3"/>
        <v>4.1709442487287952E-2</v>
      </c>
      <c r="C26" s="10">
        <f t="shared" si="4"/>
        <v>0.13704883772718707</v>
      </c>
      <c r="D26" s="10">
        <f t="shared" si="5"/>
        <v>0.17732285936965578</v>
      </c>
      <c r="E26" s="10">
        <f t="shared" si="6"/>
        <v>0.19758358512024396</v>
      </c>
      <c r="F26" s="10">
        <f t="shared" si="7"/>
        <v>0.64375290169743515</v>
      </c>
      <c r="G26" s="10">
        <f t="shared" si="8"/>
        <v>0.22392240070118802</v>
      </c>
      <c r="H26" s="10">
        <f t="shared" si="9"/>
        <v>0.16348907301137464</v>
      </c>
      <c r="I26" s="10">
        <f t="shared" si="10"/>
        <v>0.14212247906075001</v>
      </c>
      <c r="J26" s="10">
        <f t="shared" si="11"/>
        <v>0.25944036169063694</v>
      </c>
      <c r="K26" s="10">
        <f t="shared" si="12"/>
        <v>0.14637251968983339</v>
      </c>
      <c r="L26" s="10">
        <f t="shared" si="13"/>
        <v>0.16160425023443406</v>
      </c>
      <c r="M26" s="10">
        <f t="shared" si="14"/>
        <v>0.18493589281541428</v>
      </c>
      <c r="N26" s="10">
        <f t="shared" si="15"/>
        <v>0.11132618520312211</v>
      </c>
      <c r="O26" s="10">
        <f t="shared" si="16"/>
        <v>2.6032425349147403E-2</v>
      </c>
      <c r="P26" s="10">
        <f t="shared" si="17"/>
        <v>0.27641890132106123</v>
      </c>
      <c r="Q26" s="10">
        <f t="shared" si="18"/>
        <v>0.71714539641136754</v>
      </c>
      <c r="R26" s="10">
        <f t="shared" si="19"/>
        <v>0.15874243093001597</v>
      </c>
      <c r="S26" s="10">
        <f t="shared" si="20"/>
        <v>0.1722033467615624</v>
      </c>
      <c r="T26" s="10">
        <f t="shared" si="21"/>
        <v>0.20238283340316299</v>
      </c>
      <c r="U26" s="10">
        <f t="shared" si="22"/>
        <v>0.18973526732840179</v>
      </c>
    </row>
    <row r="27" spans="1:21" x14ac:dyDescent="0.2">
      <c r="A27" s="11" t="s">
        <v>253</v>
      </c>
      <c r="B27" s="10">
        <f t="shared" si="3"/>
        <v>0</v>
      </c>
      <c r="C27" s="10">
        <f t="shared" si="4"/>
        <v>0</v>
      </c>
      <c r="D27" s="10">
        <f t="shared" si="5"/>
        <v>0</v>
      </c>
      <c r="E27" s="10">
        <f t="shared" si="6"/>
        <v>0</v>
      </c>
      <c r="F27" s="10">
        <f t="shared" si="7"/>
        <v>0</v>
      </c>
      <c r="G27" s="10">
        <f t="shared" si="8"/>
        <v>0</v>
      </c>
      <c r="H27" s="10">
        <f t="shared" si="9"/>
        <v>0</v>
      </c>
      <c r="I27" s="10">
        <f t="shared" si="10"/>
        <v>0</v>
      </c>
      <c r="J27" s="10">
        <f t="shared" si="11"/>
        <v>0</v>
      </c>
      <c r="K27" s="10">
        <f t="shared" si="12"/>
        <v>0</v>
      </c>
      <c r="L27" s="10">
        <f t="shared" si="13"/>
        <v>0</v>
      </c>
      <c r="M27" s="10">
        <f t="shared" si="14"/>
        <v>0</v>
      </c>
      <c r="N27" s="10">
        <f t="shared" si="15"/>
        <v>0</v>
      </c>
      <c r="O27" s="10">
        <f t="shared" si="16"/>
        <v>0</v>
      </c>
      <c r="P27" s="10">
        <f t="shared" si="17"/>
        <v>0</v>
      </c>
      <c r="Q27" s="10">
        <f t="shared" si="18"/>
        <v>0</v>
      </c>
      <c r="R27" s="10">
        <f t="shared" si="19"/>
        <v>1.3082356274896617E-2</v>
      </c>
      <c r="S27" s="10">
        <f t="shared" si="20"/>
        <v>0</v>
      </c>
      <c r="T27" s="10">
        <f t="shared" si="21"/>
        <v>0</v>
      </c>
      <c r="U27" s="10">
        <f t="shared" si="22"/>
        <v>0</v>
      </c>
    </row>
    <row r="28" spans="1:21" x14ac:dyDescent="0.2">
      <c r="A28" s="11" t="s">
        <v>254</v>
      </c>
      <c r="B28" s="10">
        <f t="shared" si="3"/>
        <v>4.1709442487287952E-2</v>
      </c>
      <c r="C28" s="10">
        <f t="shared" si="4"/>
        <v>0.51464332414021507</v>
      </c>
      <c r="D28" s="10">
        <f t="shared" si="5"/>
        <v>0.27334353815875795</v>
      </c>
      <c r="E28" s="10">
        <f t="shared" si="6"/>
        <v>0.38537964733564339</v>
      </c>
      <c r="F28" s="10">
        <f t="shared" si="7"/>
        <v>0.12411725569195646</v>
      </c>
      <c r="G28" s="10">
        <f t="shared" si="8"/>
        <v>0.42781039285621308</v>
      </c>
      <c r="H28" s="10">
        <f t="shared" si="9"/>
        <v>0.10119623928430674</v>
      </c>
      <c r="I28" s="10">
        <f t="shared" si="10"/>
        <v>0.34626147900074689</v>
      </c>
      <c r="J28" s="10">
        <f t="shared" si="11"/>
        <v>0.37837998866613598</v>
      </c>
      <c r="K28" s="10">
        <f t="shared" si="12"/>
        <v>0.18664212181087336</v>
      </c>
      <c r="L28" s="10">
        <f t="shared" si="13"/>
        <v>0.6912370277212383</v>
      </c>
      <c r="M28" s="10">
        <f t="shared" si="14"/>
        <v>0.12004864745862678</v>
      </c>
      <c r="N28" s="10">
        <f t="shared" si="15"/>
        <v>0.25576499514562739</v>
      </c>
      <c r="O28" s="10">
        <f t="shared" si="16"/>
        <v>5.4121202490797111E-2</v>
      </c>
      <c r="P28" s="10">
        <f t="shared" si="17"/>
        <v>0.33548905618286023</v>
      </c>
      <c r="Q28" s="10">
        <f t="shared" si="18"/>
        <v>0.13957329771345631</v>
      </c>
      <c r="R28" s="10">
        <f t="shared" si="19"/>
        <v>0.40538875150670861</v>
      </c>
      <c r="S28" s="10">
        <f t="shared" si="20"/>
        <v>0.17672688559280264</v>
      </c>
      <c r="T28" s="10">
        <f t="shared" si="21"/>
        <v>0.19819812676175083</v>
      </c>
      <c r="U28" s="10">
        <f t="shared" si="22"/>
        <v>0.52901163000723173</v>
      </c>
    </row>
    <row r="29" spans="1:21" x14ac:dyDescent="0.2">
      <c r="A29" s="11" t="s">
        <v>255</v>
      </c>
      <c r="B29" s="10">
        <f t="shared" si="3"/>
        <v>3.6471268138012901E-2</v>
      </c>
      <c r="C29" s="10">
        <f t="shared" si="4"/>
        <v>0.17359005544421033</v>
      </c>
      <c r="D29" s="10">
        <f t="shared" si="5"/>
        <v>0</v>
      </c>
      <c r="E29" s="10">
        <f t="shared" si="6"/>
        <v>0.15425257369850939</v>
      </c>
      <c r="F29" s="10">
        <f t="shared" si="7"/>
        <v>0</v>
      </c>
      <c r="G29" s="10">
        <f t="shared" si="8"/>
        <v>6.7482839117266755E-2</v>
      </c>
      <c r="H29" s="10">
        <f t="shared" si="9"/>
        <v>4.6079474392824844E-2</v>
      </c>
      <c r="I29" s="10">
        <f t="shared" si="10"/>
        <v>4.3352767297397572E-2</v>
      </c>
      <c r="J29" s="10">
        <f t="shared" si="11"/>
        <v>2.9504065589265008E-2</v>
      </c>
      <c r="K29" s="10">
        <f t="shared" si="12"/>
        <v>3.6035866354858954E-2</v>
      </c>
      <c r="L29" s="10">
        <f t="shared" si="13"/>
        <v>2.5996305507553639E-2</v>
      </c>
      <c r="M29" s="10">
        <f t="shared" si="14"/>
        <v>6.1265530396534158E-2</v>
      </c>
      <c r="N29" s="10">
        <f t="shared" si="15"/>
        <v>0</v>
      </c>
      <c r="O29" s="10">
        <f t="shared" si="16"/>
        <v>9.8342351261693443E-3</v>
      </c>
      <c r="P29" s="10">
        <f t="shared" si="17"/>
        <v>3.3564972904087942E-2</v>
      </c>
      <c r="Q29" s="10">
        <f t="shared" si="18"/>
        <v>0</v>
      </c>
      <c r="R29" s="10">
        <f t="shared" si="19"/>
        <v>1.4290522906107156E-2</v>
      </c>
      <c r="S29" s="10">
        <f t="shared" si="20"/>
        <v>0.19934238917329863</v>
      </c>
      <c r="T29" s="10">
        <f t="shared" si="21"/>
        <v>9.0098967644480041E-2</v>
      </c>
      <c r="U29" s="10">
        <f t="shared" si="22"/>
        <v>2.0367261552741187E-2</v>
      </c>
    </row>
    <row r="30" spans="1:21" x14ac:dyDescent="0.2">
      <c r="A30" s="11" t="s">
        <v>256</v>
      </c>
      <c r="B30" s="10">
        <f t="shared" si="3"/>
        <v>0</v>
      </c>
      <c r="C30" s="10">
        <f t="shared" si="4"/>
        <v>0</v>
      </c>
      <c r="D30" s="10">
        <f t="shared" si="5"/>
        <v>3.5044043353686917E-2</v>
      </c>
      <c r="E30" s="10">
        <f t="shared" si="6"/>
        <v>0</v>
      </c>
      <c r="F30" s="10">
        <f t="shared" si="7"/>
        <v>0</v>
      </c>
      <c r="G30" s="10">
        <f t="shared" si="8"/>
        <v>0</v>
      </c>
      <c r="H30" s="10">
        <f t="shared" si="9"/>
        <v>0</v>
      </c>
      <c r="I30" s="10">
        <f t="shared" si="10"/>
        <v>1.6542914317812851E-2</v>
      </c>
      <c r="J30" s="10">
        <f t="shared" si="11"/>
        <v>1.0832844914961039E-3</v>
      </c>
      <c r="K30" s="10">
        <f t="shared" si="12"/>
        <v>0</v>
      </c>
      <c r="L30" s="10">
        <f t="shared" si="13"/>
        <v>0</v>
      </c>
      <c r="M30" s="10">
        <f t="shared" si="14"/>
        <v>0</v>
      </c>
      <c r="N30" s="10">
        <f t="shared" si="15"/>
        <v>0</v>
      </c>
      <c r="O30" s="10">
        <f t="shared" si="16"/>
        <v>0</v>
      </c>
      <c r="P30" s="10">
        <f t="shared" si="17"/>
        <v>0</v>
      </c>
      <c r="Q30" s="10">
        <f t="shared" si="18"/>
        <v>0</v>
      </c>
      <c r="R30" s="10">
        <f t="shared" si="19"/>
        <v>0</v>
      </c>
      <c r="S30" s="10">
        <f t="shared" si="20"/>
        <v>0</v>
      </c>
      <c r="T30" s="10">
        <f t="shared" si="21"/>
        <v>0</v>
      </c>
      <c r="U30" s="10">
        <f t="shared" si="22"/>
        <v>0</v>
      </c>
    </row>
    <row r="31" spans="1:21" x14ac:dyDescent="0.2">
      <c r="A31" s="12" t="s">
        <v>257</v>
      </c>
      <c r="B31" s="13">
        <f t="shared" si="3"/>
        <v>0.83363933131985235</v>
      </c>
      <c r="C31" s="13">
        <f t="shared" si="4"/>
        <v>0.99682523368221498</v>
      </c>
      <c r="D31" s="13">
        <f t="shared" si="5"/>
        <v>0.76133184185884817</v>
      </c>
      <c r="E31" s="13">
        <f t="shared" si="6"/>
        <v>0.99238058053705669</v>
      </c>
      <c r="F31" s="13">
        <f t="shared" si="7"/>
        <v>0.99501569396698253</v>
      </c>
      <c r="G31" s="13">
        <f t="shared" si="8"/>
        <v>0.86982895524719483</v>
      </c>
      <c r="H31" s="13">
        <f t="shared" si="9"/>
        <v>0.94609974963493171</v>
      </c>
      <c r="I31" s="13">
        <f t="shared" si="10"/>
        <v>0.70837455223403911</v>
      </c>
      <c r="J31" s="13">
        <f t="shared" si="11"/>
        <v>0.94010777326584771</v>
      </c>
      <c r="K31" s="13">
        <f t="shared" si="12"/>
        <v>0.60430147466241146</v>
      </c>
      <c r="L31" s="13">
        <f t="shared" si="13"/>
        <v>0.99943704465694228</v>
      </c>
      <c r="M31" s="13">
        <f t="shared" si="14"/>
        <v>0.85829165919916728</v>
      </c>
      <c r="N31" s="13">
        <f t="shared" si="15"/>
        <v>0.68932547409011879</v>
      </c>
      <c r="O31" s="13">
        <f t="shared" si="16"/>
        <v>0.47461361929417761</v>
      </c>
      <c r="P31" s="13">
        <f t="shared" si="17"/>
        <v>0.9017666101157843</v>
      </c>
      <c r="Q31" s="13">
        <f t="shared" si="18"/>
        <v>0.91326358358400472</v>
      </c>
      <c r="R31" s="13">
        <f t="shared" si="19"/>
        <v>0.87398450012270013</v>
      </c>
      <c r="S31" s="13">
        <f t="shared" si="20"/>
        <v>0.73500605694182486</v>
      </c>
      <c r="T31" s="13">
        <f t="shared" si="21"/>
        <v>0.74436878172579957</v>
      </c>
      <c r="U31" s="13">
        <f t="shared" si="22"/>
        <v>0.97672574783346466</v>
      </c>
    </row>
    <row r="32" spans="1:21" x14ac:dyDescent="0.2">
      <c r="A32" s="11" t="s">
        <v>258</v>
      </c>
      <c r="B32" s="10">
        <f t="shared" si="3"/>
        <v>0.16636066868014762</v>
      </c>
      <c r="C32" s="10">
        <f t="shared" si="4"/>
        <v>2.8264556246466928E-4</v>
      </c>
      <c r="D32" s="10">
        <f t="shared" si="5"/>
        <v>0.23091010782351259</v>
      </c>
      <c r="E32" s="10">
        <f t="shared" si="6"/>
        <v>6.6795628890495987E-3</v>
      </c>
      <c r="F32" s="10">
        <f t="shared" si="7"/>
        <v>1.0581688652329361E-4</v>
      </c>
      <c r="G32" s="10">
        <f t="shared" si="8"/>
        <v>0.13017104475280519</v>
      </c>
      <c r="H32" s="10">
        <f t="shared" si="9"/>
        <v>4.6127314851728753E-2</v>
      </c>
      <c r="I32" s="10">
        <f t="shared" si="10"/>
        <v>0.26663728980055651</v>
      </c>
      <c r="J32" s="10">
        <f t="shared" si="11"/>
        <v>4.5318845606908999E-2</v>
      </c>
      <c r="K32" s="10">
        <f t="shared" si="12"/>
        <v>0.26471070695054078</v>
      </c>
      <c r="L32" s="10">
        <f t="shared" si="13"/>
        <v>3.669402514638407E-4</v>
      </c>
      <c r="M32" s="10">
        <f t="shared" si="14"/>
        <v>0.14170834080083272</v>
      </c>
      <c r="N32" s="10">
        <f t="shared" si="15"/>
        <v>0.29190935361956771</v>
      </c>
      <c r="O32" s="10">
        <f t="shared" si="16"/>
        <v>0.52472649072724642</v>
      </c>
      <c r="P32" s="10">
        <f t="shared" si="17"/>
        <v>5.3918301808309373E-2</v>
      </c>
      <c r="Q32" s="10">
        <f t="shared" si="18"/>
        <v>2.9667746481835965E-2</v>
      </c>
      <c r="R32" s="10">
        <f t="shared" si="19"/>
        <v>9.4653350434286285E-2</v>
      </c>
      <c r="S32" s="10">
        <f t="shared" si="20"/>
        <v>0.18385720951323217</v>
      </c>
      <c r="T32" s="10">
        <f t="shared" si="21"/>
        <v>0.22910833033744105</v>
      </c>
      <c r="U32" s="10">
        <f t="shared" si="22"/>
        <v>1.4596599294309759E-2</v>
      </c>
    </row>
    <row r="33" spans="1:21" x14ac:dyDescent="0.2">
      <c r="A33" s="11" t="s">
        <v>259</v>
      </c>
      <c r="B33" s="10">
        <f t="shared" si="3"/>
        <v>0</v>
      </c>
      <c r="C33" s="10">
        <f t="shared" si="4"/>
        <v>0</v>
      </c>
      <c r="D33" s="10">
        <f t="shared" si="5"/>
        <v>0</v>
      </c>
      <c r="E33" s="10">
        <f t="shared" si="6"/>
        <v>0</v>
      </c>
      <c r="F33" s="10">
        <f t="shared" si="7"/>
        <v>0</v>
      </c>
      <c r="G33" s="10">
        <f t="shared" si="8"/>
        <v>0</v>
      </c>
      <c r="H33" s="10">
        <f t="shared" si="9"/>
        <v>0</v>
      </c>
      <c r="I33" s="10">
        <f t="shared" si="10"/>
        <v>3.1544051666478525E-3</v>
      </c>
      <c r="J33" s="10">
        <f t="shared" si="11"/>
        <v>5.4367340416960712E-4</v>
      </c>
      <c r="K33" s="10">
        <f t="shared" si="12"/>
        <v>2.0508153415350033E-2</v>
      </c>
      <c r="L33" s="10">
        <f t="shared" si="13"/>
        <v>0</v>
      </c>
      <c r="M33" s="10">
        <f t="shared" si="14"/>
        <v>0</v>
      </c>
      <c r="N33" s="10">
        <f t="shared" si="15"/>
        <v>0</v>
      </c>
      <c r="O33" s="10">
        <f t="shared" si="16"/>
        <v>0</v>
      </c>
      <c r="P33" s="10">
        <f t="shared" si="17"/>
        <v>3.3191331097216718E-2</v>
      </c>
      <c r="Q33" s="10">
        <f t="shared" si="18"/>
        <v>3.2461592937728323E-2</v>
      </c>
      <c r="R33" s="10">
        <f t="shared" si="19"/>
        <v>1.1071643929144025E-5</v>
      </c>
      <c r="S33" s="10">
        <f t="shared" si="20"/>
        <v>5.9960438202764067E-2</v>
      </c>
      <c r="T33" s="10">
        <f t="shared" si="21"/>
        <v>3.1918350964494626E-3</v>
      </c>
      <c r="U33" s="10">
        <f t="shared" si="22"/>
        <v>1.9766172989456449E-5</v>
      </c>
    </row>
    <row r="34" spans="1:21" x14ac:dyDescent="0.2">
      <c r="A34" s="11" t="s">
        <v>260</v>
      </c>
      <c r="B34" s="10">
        <f t="shared" si="3"/>
        <v>0</v>
      </c>
      <c r="C34" s="10">
        <f t="shared" si="4"/>
        <v>2.892120755320303E-3</v>
      </c>
      <c r="D34" s="10">
        <f t="shared" si="5"/>
        <v>7.758050317639209E-3</v>
      </c>
      <c r="E34" s="10">
        <f t="shared" si="6"/>
        <v>9.3985657389372744E-4</v>
      </c>
      <c r="F34" s="10">
        <f t="shared" si="7"/>
        <v>4.8784891464942201E-3</v>
      </c>
      <c r="G34" s="10">
        <f t="shared" si="8"/>
        <v>0</v>
      </c>
      <c r="H34" s="10">
        <f t="shared" si="9"/>
        <v>7.7729355133395149E-3</v>
      </c>
      <c r="I34" s="10">
        <f t="shared" si="10"/>
        <v>2.1833752798756701E-2</v>
      </c>
      <c r="J34" s="10">
        <f t="shared" si="11"/>
        <v>1.4029707723073666E-2</v>
      </c>
      <c r="K34" s="10">
        <f t="shared" si="12"/>
        <v>0.11047966497169771</v>
      </c>
      <c r="L34" s="10">
        <f t="shared" si="13"/>
        <v>1.96015091593932E-4</v>
      </c>
      <c r="M34" s="10">
        <f t="shared" si="14"/>
        <v>0</v>
      </c>
      <c r="N34" s="10">
        <f t="shared" si="15"/>
        <v>1.876517229031353E-2</v>
      </c>
      <c r="O34" s="10">
        <f t="shared" si="16"/>
        <v>6.5988997857594129E-4</v>
      </c>
      <c r="P34" s="10">
        <f t="shared" si="17"/>
        <v>1.1123756978689689E-2</v>
      </c>
      <c r="Q34" s="10">
        <f t="shared" si="18"/>
        <v>2.4607076996431002E-2</v>
      </c>
      <c r="R34" s="10">
        <f t="shared" si="19"/>
        <v>3.1351077799084442E-2</v>
      </c>
      <c r="S34" s="10">
        <f t="shared" si="20"/>
        <v>2.1176295342178877E-2</v>
      </c>
      <c r="T34" s="10">
        <f t="shared" si="21"/>
        <v>2.3331052840309945E-2</v>
      </c>
      <c r="U34" s="10">
        <f t="shared" si="22"/>
        <v>8.6578866992361708E-3</v>
      </c>
    </row>
    <row r="35" spans="1:21" x14ac:dyDescent="0.2">
      <c r="A35" s="12" t="s">
        <v>261</v>
      </c>
      <c r="B35" s="13">
        <f t="shared" si="3"/>
        <v>0.16636066868014762</v>
      </c>
      <c r="C35" s="13">
        <f t="shared" si="4"/>
        <v>3.1747663177849723E-3</v>
      </c>
      <c r="D35" s="13">
        <f t="shared" si="5"/>
        <v>0.2386681581411518</v>
      </c>
      <c r="E35" s="13">
        <f t="shared" si="6"/>
        <v>7.6194194629433257E-3</v>
      </c>
      <c r="F35" s="13">
        <f t="shared" si="7"/>
        <v>4.984306033017514E-3</v>
      </c>
      <c r="G35" s="13">
        <f t="shared" si="8"/>
        <v>0.13017104475280519</v>
      </c>
      <c r="H35" s="13">
        <f t="shared" si="9"/>
        <v>5.3900250365068264E-2</v>
      </c>
      <c r="I35" s="13">
        <f t="shared" si="10"/>
        <v>0.29162544776596105</v>
      </c>
      <c r="J35" s="13">
        <f t="shared" si="11"/>
        <v>5.9892226734152273E-2</v>
      </c>
      <c r="K35" s="13">
        <f t="shared" si="12"/>
        <v>0.39569852533758848</v>
      </c>
      <c r="L35" s="13">
        <f t="shared" si="13"/>
        <v>5.6295534305777269E-4</v>
      </c>
      <c r="M35" s="13">
        <f t="shared" si="14"/>
        <v>0.14170834080083272</v>
      </c>
      <c r="N35" s="13">
        <f t="shared" si="15"/>
        <v>0.31067452590988126</v>
      </c>
      <c r="O35" s="13">
        <f t="shared" si="16"/>
        <v>0.52538638070582244</v>
      </c>
      <c r="P35" s="13">
        <f t="shared" si="17"/>
        <v>9.8233389884215788E-2</v>
      </c>
      <c r="Q35" s="13">
        <f t="shared" si="18"/>
        <v>8.6736416415995291E-2</v>
      </c>
      <c r="R35" s="13">
        <f t="shared" si="19"/>
        <v>0.12601549987729987</v>
      </c>
      <c r="S35" s="13">
        <f t="shared" si="20"/>
        <v>0.26499394305817514</v>
      </c>
      <c r="T35" s="13">
        <f t="shared" si="21"/>
        <v>0.25563121827420049</v>
      </c>
      <c r="U35" s="13">
        <f t="shared" si="22"/>
        <v>2.3274252166535385E-2</v>
      </c>
    </row>
    <row r="36" spans="1:21" x14ac:dyDescent="0.2">
      <c r="A36" s="14" t="s">
        <v>3</v>
      </c>
      <c r="B36" s="13">
        <f t="shared" si="3"/>
        <v>1</v>
      </c>
      <c r="C36" s="13">
        <f t="shared" si="4"/>
        <v>1</v>
      </c>
      <c r="D36" s="13">
        <f t="shared" si="5"/>
        <v>1</v>
      </c>
      <c r="E36" s="13">
        <f t="shared" si="6"/>
        <v>1</v>
      </c>
      <c r="F36" s="13">
        <f t="shared" si="7"/>
        <v>1</v>
      </c>
      <c r="G36" s="13">
        <f t="shared" si="8"/>
        <v>1</v>
      </c>
      <c r="H36" s="13">
        <f t="shared" si="9"/>
        <v>1</v>
      </c>
      <c r="I36" s="13">
        <f t="shared" si="10"/>
        <v>1</v>
      </c>
      <c r="J36" s="13">
        <f t="shared" si="11"/>
        <v>1</v>
      </c>
      <c r="K36" s="13">
        <f t="shared" si="12"/>
        <v>1</v>
      </c>
      <c r="L36" s="13">
        <f t="shared" si="13"/>
        <v>1</v>
      </c>
      <c r="M36" s="13">
        <f t="shared" si="14"/>
        <v>1</v>
      </c>
      <c r="N36" s="13">
        <f t="shared" si="15"/>
        <v>1</v>
      </c>
      <c r="O36" s="13">
        <f t="shared" si="16"/>
        <v>1</v>
      </c>
      <c r="P36" s="13">
        <f t="shared" si="17"/>
        <v>1</v>
      </c>
      <c r="Q36" s="13">
        <f t="shared" si="18"/>
        <v>1</v>
      </c>
      <c r="R36" s="13">
        <f t="shared" si="19"/>
        <v>1</v>
      </c>
      <c r="S36" s="13">
        <f t="shared" si="20"/>
        <v>1</v>
      </c>
      <c r="T36" s="13">
        <f t="shared" si="21"/>
        <v>1</v>
      </c>
      <c r="U36" s="13">
        <f t="shared" si="22"/>
        <v>1</v>
      </c>
    </row>
  </sheetData>
  <mergeCells count="3">
    <mergeCell ref="A22:U22"/>
    <mergeCell ref="A1:U1"/>
    <mergeCell ref="A2:U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75F756529D5344999D0D802AAD6C9A" ma:contentTypeVersion="4" ma:contentTypeDescription="Crear nuevo documento." ma:contentTypeScope="" ma:versionID="27459195d74885395f54a37c084c0f16">
  <xsd:schema xmlns:xsd="http://www.w3.org/2001/XMLSchema" xmlns:xs="http://www.w3.org/2001/XMLSchema" xmlns:p="http://schemas.microsoft.com/office/2006/metadata/properties" xmlns:ns2="7f46df1b-c851-4487-9672-e2321d678dfc" targetNamespace="http://schemas.microsoft.com/office/2006/metadata/properties" ma:root="true" ma:fieldsID="3ce1ee72f2a1815a326f16ab0e419b7c" ns2:_="">
    <xsd:import namespace="7f46df1b-c851-4487-9672-e2321d678df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6df1b-c851-4487-9672-e2321d678dfc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Filtro" ma:index="9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0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1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f46df1b-c851-4487-9672-e2321d678dfc">28</Orden>
    <Descripci_x00f3_n xmlns="7f46df1b-c851-4487-9672-e2321d678dfc" xsi:nil="true"/>
    <Formato xmlns="7f46df1b-c851-4487-9672-e2321d678dfc">/Style%20Library/Images/xls.svg</Formato>
    <Filtro xmlns="7f46df1b-c851-4487-9672-e2321d678dfc">COSTOS</Filtro>
  </documentManagement>
</p:properties>
</file>

<file path=customXml/itemProps1.xml><?xml version="1.0" encoding="utf-8"?>
<ds:datastoreItem xmlns:ds="http://schemas.openxmlformats.org/officeDocument/2006/customXml" ds:itemID="{54A64CA5-8A89-4313-A6E9-9C2049A59A9E}"/>
</file>

<file path=customXml/itemProps2.xml><?xml version="1.0" encoding="utf-8"?>
<ds:datastoreItem xmlns:ds="http://schemas.openxmlformats.org/officeDocument/2006/customXml" ds:itemID="{9590532F-2BF9-432B-9C83-7C68E7C625D8}"/>
</file>

<file path=customXml/itemProps3.xml><?xml version="1.0" encoding="utf-8"?>
<ds:datastoreItem xmlns:ds="http://schemas.openxmlformats.org/officeDocument/2006/customXml" ds:itemID="{84D38DAB-149A-4DCA-927F-75AEA8AE039A}"/>
</file>

<file path=docMetadata/LabelInfo.xml><?xml version="1.0" encoding="utf-8"?>
<clbl:labelList xmlns:clbl="http://schemas.microsoft.com/office/2020/mipLabelMetadata">
  <clbl:label id="{292755c0-f07b-4b91-bb6e-87338209cc96}" enabled="0" method="" siteId="{292755c0-f07b-4b91-bb6e-87338209cc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CONTENIDO</vt:lpstr>
      <vt:lpstr>EMPRESA POR TIPO DE AERONAVE</vt:lpstr>
      <vt:lpstr>COBERTURA</vt:lpstr>
      <vt:lpstr>GRAFICAS</vt:lpstr>
      <vt:lpstr>PAX REGULAR NACIONAL - INTER</vt:lpstr>
      <vt:lpstr>CARGA NACIONAL - INTER</vt:lpstr>
      <vt:lpstr>COMERCIAL REGIONAL</vt:lpstr>
      <vt:lpstr>AEROTAXIS</vt:lpstr>
      <vt:lpstr>TRABAJOS AEREOS ESPECIALES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Boletin Costos de Operación I Semestre 2024</dc:title>
  <cp:lastModifiedBy>Juan David Dominguez Arrieta</cp:lastModifiedBy>
  <dcterms:created xsi:type="dcterms:W3CDTF">2024-10-28T13:47:37Z</dcterms:created>
  <dcterms:modified xsi:type="dcterms:W3CDTF">2024-10-28T17:05:35Z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0x0101009975F756529D5344999D0D802AAD6C9A</vt:lpwstr>
  </property>
</Properties>
</file>